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<sst xmlns="http://schemas.openxmlformats.org/spreadsheetml/2006/main" count="6316" uniqueCount="2914">
  <si>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</si>
  <si>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</si>
  <si>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</si>
  <si>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</si>
  <si>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</si>
  <si>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</si>
  <si>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</si>
  <si>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</si>
  <si>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</si>
  <si>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</si>
  <si>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</si>
  <si>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</si>
  <si>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</si>
  <si>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</si>
  <si>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</si>
  <si>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</si>
  <si>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</si>
  <si>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</si>
  <si>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</si>
  <si>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</si>
  <si>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</si>
  <si>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</si>
  <si>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</si>
  <si>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</si>
  <si>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</si>
  <si>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</si>
  <si>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</si>
  <si>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</si>
  <si>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</si>
  <si>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</si>
  <si>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</si>
  <si>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</si>
  <si>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</si>
  <si>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</si>
  <si>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</si>
  <si>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</si>
  <si>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</si>
  <si>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</si>
  <si>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</si>
  <si>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</si>
  <si>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</si>
  <si>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</si>
  <si>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</si>
  <si>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</si>
  <si>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</si>
  <si>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</si>
  <si>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</si>
  <si>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</si>
  <si>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</si>
  <si>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</si>
  <si>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</si>
  <si>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</si>
  <si>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</si>
  <si>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</si>
  <si>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</si>
  <si>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</si>
  <si>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</si>
  <si>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</si>
  <si>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</si>
  <si>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</si>
  <si>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</si>
  <si>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</si>
  <si>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</si>
  <si>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</si>
  <si>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</si>
  <si>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</si>
  <si>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</si>
  <si>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</si>
  <si>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</si>
  <si>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</si>
  <si>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</si>
  <si>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</si>
  <si>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</si>
  <si>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</si>
  <si>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</si>
  <si>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</si>
  <si>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</si>
  <si>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</si>
  <si>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</si>
  <si>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</si>
  <si>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</si>
  <si>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</si>
  <si>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</si>
  <si>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</si>
  <si>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</si>
  <si>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</si>
  <si>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</si>
  <si>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</si>
  <si>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</si>
  <si>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</si>
  <si>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</si>
  <si>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</si>
  <si>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</si>
  <si>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</si>
  <si>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</si>
  <si>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</si>
  <si>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</si>
  <si>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</si>
  <si>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</si>
  <si>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</si>
  <si>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</si>
  <si>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</si>
  <si>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</si>
  <si>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</si>
  <si>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</si>
  <si>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</si>
  <si>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</si>
  <si>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</si>
  <si>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</si>
  <si>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</si>
  <si>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</si>
  <si>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</si>
  <si>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</si>
  <si>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</si>
  <si>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</si>
  <si>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</si>
  <si>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</si>
  <si>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</si>
  <si>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</si>
  <si>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</si>
  <si>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</si>
  <si>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</si>
  <si>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</si>
  <si>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</si>
  <si>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</si>
  <si>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</si>
  <si>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</si>
  <si>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</si>
  <si>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</si>
  <si>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</si>
  <si>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</si>
  <si>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</si>
  <si>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</si>
  <si>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</si>
  <si>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</si>
  <si>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</si>
  <si>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</si>
  <si>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</si>
  <si>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</si>
  <si>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</si>
  <si>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</si>
  <si>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</si>
  <si>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</si>
  <si>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</si>
  <si>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</si>
  <si>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</si>
  <si>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</si>
  <si>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</si>
  <si>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</si>
  <si>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</si>
  <si>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</si>
  <si>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</si>
  <si>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</si>
  <si>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</si>
  <si>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</si>
  <si>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</si>
  <si>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</si>
  <si>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</si>
  <si>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</si>
  <si>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</si>
  <si>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</si>
  <si>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</si>
  <si>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</si>
  <si>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</si>
  <si>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</si>
  <si>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</si>
  <si>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</si>
  <si>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</si>
  <si>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</si>
  <si>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</si>
  <si>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</si>
  <si>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</si>
  <si>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</si>
  <si>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</si>
  <si>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</si>
  <si>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</si>
  <si>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</si>
  <si>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</si>
  <si>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</si>
  <si>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</si>
  <si>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</si>
  <si>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</si>
  <si>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</si>
  <si>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</si>
  <si>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</si>
  <si>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</si>
  <si>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</si>
  <si>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</si>
  <si>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</si>
  <si>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</si>
  <si>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</si>
  <si>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</si>
  <si>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</si>
  <si>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</si>
  <si>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</si>
  <si>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</si>
  <si>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</si>
  <si>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</si>
  <si>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</si>
  <si>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</si>
  <si>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</si>
  <si>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</si>
  <si>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</si>
  <si>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</si>
  <si>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</si>
  <si>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</si>
  <si>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</si>
  <si>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</si>
  <si>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</si>
  <si>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</si>
  <si>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</si>
  <si>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</si>
  <si>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</si>
  <si>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</si>
  <si>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</si>
  <si>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</si>
  <si>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</si>
  <si>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</si>
  <si>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</si>
  <si>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</si>
  <si>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</si>
  <si>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</si>
  <si>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</si>
  <si>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</si>
  <si>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</si>
  <si>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</si>
  <si>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</si>
  <si>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</si>
  <si>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</si>
  <si>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</si>
  <si>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</si>
  <si>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</si>
  <si>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</si>
  <si>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</si>
  <si>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</si>
  <si>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</si>
  <si>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</si>
  <si>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</si>
  <si>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</si>
  <si>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</si>
  <si>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</si>
  <si>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</si>
  <si>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</si>
  <si>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</si>
  <si>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</si>
  <si>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</si>
  <si>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</si>
  <si>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</si>
  <si>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</si>
  <si>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</si>
  <si>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</si>
  <si>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</si>
  <si>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</si>
  <si>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</si>
  <si>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</si>
  <si>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</si>
  <si>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</si>
  <si>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</si>
  <si>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</si>
  <si>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</si>
  <si>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</si>
  <si>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</si>
  <si>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</si>
  <si>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</si>
  <si>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</si>
  <si>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</si>
  <si>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</si>
  <si>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</si>
  <si>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</si>
  <si>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</si>
  <si>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</si>
  <si>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</si>
  <si>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</si>
  <si>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</si>
  <si>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</si>
  <si>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</si>
  <si>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</si>
  <si>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</si>
  <si>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</si>
  <si>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</si>
  <si>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</si>
  <si>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</si>
  <si>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</si>
  <si>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</si>
  <si>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</si>
  <si>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</si>
  <si>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</si>
  <si>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</si>
  <si>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</si>
  <si>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</si>
  <si>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</si>
  <si>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</si>
  <si>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</si>
  <si>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</si>
  <si>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</si>
  <si>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</si>
  <si>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</si>
  <si>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</si>
  <si>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</si>
  <si>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</si>
  <si>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</si>
  <si>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</si>
  <si>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</si>
  <si>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</si>
  <si>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</si>
  <si>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</si>
  <si>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</si>
  <si>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</si>
  <si>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</si>
  <si>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</si>
  <si>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</si>
  <si>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</si>
  <si>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</si>
  <si>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</si>
  <si>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</si>
  <si>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</si>
  <si>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</si>
  <si>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</si>
  <si>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</si>
  <si>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</si>
  <si>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</si>
  <si>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</si>
  <si>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</si>
  <si>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</si>
  <si>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</si>
  <si>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</si>
  <si>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</si>
  <si>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</si>
  <si>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</si>
  <si>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</si>
  <si>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</si>
  <si>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</si>
  <si>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</si>
  <si>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</si>
  <si>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</si>
  <si>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</si>
  <si>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</si>
  <si>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</si>
  <si>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</si>
  <si>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</si>
  <si>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</si>
  <si>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</si>
  <si>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</si>
  <si>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</si>
  <si>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</si>
  <si>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</si>
  <si>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</si>
  <si>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</si>
  <si>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</si>
  <si>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</si>
  <si>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</si>
  <si>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</si>
  <si>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</si>
  <si>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</si>
  <si>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</si>
  <si>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</si>
  <si>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</si>
  <si>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</si>
  <si>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</si>
  <si>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</si>
  <si>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</si>
  <si>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</si>
  <si>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</si>
  <si>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</si>
  <si>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</si>
  <si>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</si>
  <si>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</si>
  <si>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</si>
  <si>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</si>
  <si>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</si>
  <si>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</si>
  <si>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</si>
  <si>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</si>
  <si>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</si>
  <si>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</si>
  <si>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</si>
  <si>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</si>
  <si>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</si>
  <si>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</si>
  <si>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</si>
  <si>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</si>
  <si>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</si>
  <si>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</si>
  <si>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</si>
  <si>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</si>
  <si>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</si>
  <si>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</si>
  <si>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</si>
  <si>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</si>
  <si>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</si>
  <si>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</si>
  <si>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</si>
  <si>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</si>
  <si>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</si>
  <si>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</si>
  <si>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</si>
  <si>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</si>
  <si>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</si>
  <si>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</si>
  <si>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</si>
  <si>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</si>
  <si>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</si>
  <si>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</si>
  <si>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</si>
  <si>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</si>
  <si>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</si>
  <si>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</si>
  <si>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</si>
  <si>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</si>
  <si>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</si>
  <si>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</si>
  <si>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</si>
  <si>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</si>
  <si>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</si>
  <si>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</si>
  <si>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</si>
  <si>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</si>
  <si>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</si>
  <si>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</si>
  <si>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</si>
  <si>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</si>
  <si>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</si>
  <si>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</si>
  <si>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</si>
  <si>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</si>
  <si>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</si>
  <si>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</si>
  <si>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</si>
  <si>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</si>
  <si>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</si>
  <si>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</si>
  <si>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</si>
  <si>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</si>
  <si>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</si>
  <si>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</si>
  <si>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</si>
  <si>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</si>
  <si>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</si>
  <si>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</si>
  <si>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</si>
  <si>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</si>
  <si>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</si>
  <si>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</si>
  <si>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</si>
  <si>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</si>
  <si>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</si>
  <si>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</si>
  <si>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</si>
  <si>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</si>
  <si>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</si>
  <si>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</si>
  <si>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</si>
  <si>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</si>
  <si>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</si>
  <si>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</si>
  <si>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</si>
  <si>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</si>
  <si>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</si>
  <si>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</si>
  <si>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</si>
  <si>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</si>
  <si>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</si>
  <si>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</si>
  <si>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</si>
  <si>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</si>
  <si>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</si>
  <si>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</si>
  <si>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</si>
  <si>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</si>
  <si>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</si>
  <si>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</si>
  <si>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</si>
  <si>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</si>
  <si>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</si>
  <si>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</si>
  <si>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</si>
  <si>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</si>
  <si>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</si>
  <si>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</si>
  <si>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</si>
  <si>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</si>
  <si>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</si>
  <si>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</si>
  <si>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</si>
  <si>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</si>
  <si>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</si>
  <si>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</si>
  <si>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</si>
  <si>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</si>
  <si>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</si>
  <si>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</si>
  <si>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</si>
  <si>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</si>
  <si>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</si>
  <si>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</si>
  <si>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</si>
  <si>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</si>
  <si>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</si>
  <si>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</si>
  <si>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</si>
  <si>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</si>
  <si>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</si>
  <si>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</si>
  <si>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</si>
  <si>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</si>
  <si>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</si>
  <si>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</si>
  <si>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</si>
  <si>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</si>
  <si>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</si>
  <si>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</si>
  <si>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</si>
  <si>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</si>
  <si>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</si>
  <si>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</si>
  <si>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</si>
  <si>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</si>
  <si>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</si>
  <si>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</si>
  <si>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</si>
  <si>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</si>
  <si>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</si>
  <si>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</si>
  <si>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</si>
  <si>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</si>
  <si>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</si>
  <si>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</si>
  <si>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</si>
  <si>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</si>
  <si>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</si>
  <si>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</si>
  <si>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</si>
  <si>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</si>
  <si>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</si>
  <si>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</si>
  <si>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</si>
  <si>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</si>
  <si>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</si>
  <si>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</si>
  <si>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</si>
  <si>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</si>
  <si>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</si>
  <si>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</si>
  <si>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</si>
  <si>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</si>
  <si>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</si>
  <si>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</si>
  <si>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</si>
  <si>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</si>
  <si>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</si>
  <si>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</si>
  <si>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</si>
  <si>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</si>
  <si>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</si>
  <si>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</si>
  <si>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</si>
  <si>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</si>
  <si>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</si>
  <si>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</si>
  <si>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</si>
  <si>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</si>
  <si>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</si>
  <si>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</si>
  <si>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</si>
  <si>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</si>
  <si>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</si>
  <si>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</si>
  <si>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</si>
  <si>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</si>
  <si>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</si>
  <si>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</si>
  <si>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</si>
  <si>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</si>
  <si>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</si>
  <si>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</si>
  <si>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</si>
  <si>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</si>
  <si>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</si>
  <si>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</si>
  <si>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</si>
  <si>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</si>
  <si>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</si>
  <si>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</si>
  <si>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</si>
  <si>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</si>
  <si>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</si>
  <si>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</si>
  <si>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</si>
  <si>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</si>
  <si>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</si>
  <si>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</si>
  <si>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</si>
  <si>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</si>
  <si>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</si>
  <si>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</si>
  <si>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</si>
  <si>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</si>
  <si>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</si>
  <si>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</si>
  <si>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</si>
  <si>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</si>
  <si>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</si>
  <si>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</si>
  <si>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</si>
  <si>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</si>
  <si>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</si>
  <si>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</si>
  <si>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</si>
  <si>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</si>
  <si>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</si>
  <si>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</si>
  <si>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</si>
  <si>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</si>
  <si>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</si>
  <si>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</si>
  <si>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</si>
  <si>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</si>
  <si>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</si>
  <si>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</si>
  <si>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</si>
  <si>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</si>
  <si>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</si>
  <si>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</si>
  <si>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</si>
  <si>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</si>
  <si>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</si>
  <si>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</si>
  <si>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</si>
  <si>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</si>
  <si>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</si>
  <si>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</si>
  <si>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</si>
  <si>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</si>
  <si>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</si>
  <si>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</si>
  <si>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</si>
  <si>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</si>
  <si>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</si>
  <si>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</si>
  <si>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</si>
  <si>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</si>
  <si>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</si>
  <si>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</si>
  <si>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</si>
  <si>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</si>
  <si>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</si>
  <si>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</si>
  <si>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</si>
  <si>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</si>
  <si>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</si>
  <si>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</si>
  <si>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</si>
  <si>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</si>
  <si>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</si>
  <si>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</si>
  <si>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</si>
  <si>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</si>
  <si>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</si>
  <si>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</si>
  <si>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</si>
  <si>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</si>
  <si>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</si>
  <si>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</si>
  <si>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</si>
  <si>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</si>
  <si>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</si>
  <si>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</si>
  <si>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</si>
  <si>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</si>
  <si>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</si>
  <si>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</si>
  <si>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</si>
  <si>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</si>
  <si>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</si>
  <si>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</si>
  <si>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</si>
  <si>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</si>
  <si>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</si>
  <si>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</si>
  <si>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</si>
  <si>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</si>
  <si>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</si>
  <si>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</si>
  <si>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</si>
  <si>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</si>
  <si>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</si>
  <si>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</si>
  <si>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</si>
  <si>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</si>
  <si>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</si>
  <si>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</si>
  <si>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</si>
  <si>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</si>
  <si>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</si>
  <si>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</si>
  <si>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</si>
  <si>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</si>
  <si>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</si>
  <si>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</si>
  <si>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</si>
  <si>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</si>
  <si>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</si>
  <si>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</si>
  <si>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</si>
  <si>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</si>
  <si>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</si>
  <si>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</si>
  <si>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</si>
  <si>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</si>
  <si>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</si>
  <si>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</si>
  <si>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</si>
  <si>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</si>
  <si>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</si>
  <si>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</si>
  <si>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</si>
  <si>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</si>
  <si>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</si>
  <si>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</si>
  <si>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</si>
  <si>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</si>
  <si>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</si>
  <si>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</si>
  <si>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</si>
  <si>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</si>
  <si>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</si>
  <si>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</si>
  <si>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</si>
  <si>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</si>
  <si>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</si>
  <si>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</si>
  <si>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</si>
  <si>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</si>
  <si>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</si>
  <si>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</si>
  <si>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</si>
  <si>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</si>
  <si>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</si>
  <si>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</si>
  <si>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</si>
  <si>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</si>
  <si>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</si>
  <si>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</si>
  <si>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</si>
  <si>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</si>
  <si>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</si>
  <si>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</si>
  <si>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</si>
  <si>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</si>
  <si>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</si>
  <si>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</si>
  <si>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</si>
  <si>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</si>
  <si>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</si>
  <si>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</si>
  <si>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</si>
  <si>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</si>
  <si>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</si>
  <si>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</si>
  <si>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</si>
  <si>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</si>
  <si>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</si>
  <si>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</si>
  <si>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</si>
  <si>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</si>
  <si>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</si>
  <si>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</si>
  <si>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</si>
  <si>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</si>
  <si>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</si>
  <si>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</si>
  <si>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</si>
  <si>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</si>
  <si>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</si>
  <si>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</si>
  <si>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</si>
  <si>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</si>
  <si>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</si>
  <si>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</si>
  <si>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</si>
  <si>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</si>
  <si>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</si>
  <si>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</si>
  <si>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</si>
  <si>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</si>
  <si>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</si>
  <si>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</si>
  <si>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</si>
  <si>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</si>
  <si>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</si>
  <si>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</si>
  <si>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</si>
  <si>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</si>
  <si>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</si>
  <si>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</si>
  <si>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</si>
  <si>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</si>
  <si>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</si>
  <si>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</si>
  <si>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</si>
  <si>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</si>
  <si>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</si>
  <si>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</si>
  <si>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</si>
  <si>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</si>
  <si>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</si>
  <si>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</si>
  <si>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</si>
  <si>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</si>
  <si>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</si>
  <si>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</si>
  <si>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</si>
  <si>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</si>
  <si>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</si>
  <si>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</si>
  <si>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</si>
  <si>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</si>
  <si>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</si>
  <si>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</si>
  <si>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</si>
  <si>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</si>
  <si>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</si>
  <si>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</si>
  <si>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</si>
  <si>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</si>
  <si>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</si>
  <si>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</si>
  <si>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</si>
  <si>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</si>
  <si>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</si>
  <si>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</si>
  <si>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</si>
  <si>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</si>
  <si>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</si>
  <si>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</si>
  <si>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</si>
  <si>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</si>
  <si>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</si>
  <si>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</si>
  <si>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</si>
  <si>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</si>
  <si>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</si>
  <si>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</si>
  <si>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</si>
  <si>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</si>
  <si>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</si>
  <si>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</si>
  <si>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</si>
  <si>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</si>
  <si>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</si>
  <si>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</si>
  <si>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</si>
  <si>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</si>
  <si>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</si>
  <si>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</si>
  <si>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</si>
  <si>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</si>
  <si>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</si>
  <si>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</si>
  <si>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</si>
  <si>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</si>
  <si>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</si>
  <si>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</si>
  <si>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</si>
  <si>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</si>
  <si>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</si>
  <si>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</si>
  <si>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</si>
  <si>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</si>
  <si>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</si>
  <si>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</si>
  <si>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</si>
  <si>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</si>
  <si>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</si>
  <si>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</si>
  <si>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</si>
  <si>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</si>
  <si>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</si>
  <si>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</si>
  <si>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</si>
  <si>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</si>
  <si>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</si>
  <si>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</si>
  <si>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</si>
  <si>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</si>
  <si>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</si>
  <si>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</si>
  <si>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</si>
  <si>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</si>
  <si>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</si>
  <si>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</si>
  <si>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</si>
  <si>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</si>
  <si>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</si>
  <si>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</si>
  <si>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</si>
  <si>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</si>
  <si>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</si>
  <si>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</si>
  <si>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</si>
  <si>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</si>
  <si>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</si>
  <si>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</si>
  <si>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</si>
  <si>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</si>
  <si>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</si>
  <si>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</si>
  <si>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</si>
  <si>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</si>
  <si>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</si>
  <si>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</si>
  <si>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</si>
  <si>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</si>
  <si>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</si>
  <si>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</si>
  <si>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</si>
  <si>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</si>
  <si>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</si>
  <si>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</si>
  <si>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</si>
  <si>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</si>
  <si>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</si>
  <si>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</si>
  <si>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</si>
  <si>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</si>
  <si>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</si>
  <si>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</si>
  <si>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</si>
  <si>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</si>
  <si>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</si>
  <si>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</si>
  <si>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</si>
  <si>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</si>
  <si>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</si>
  <si>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</si>
  <si>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</si>
  <si>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</si>
  <si>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</si>
  <si>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</si>
  <si>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</si>
  <si>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</si>
  <si>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</si>
  <si>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</si>
  <si>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</si>
  <si>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</si>
  <si>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</si>
  <si>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</si>
  <si>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</si>
  <si>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</si>
  <si>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</si>
  <si>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</si>
  <si>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</si>
  <si>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</si>
  <si>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</si>
  <si>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</si>
  <si>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</si>
  <si>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</si>
  <si>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</si>
  <si>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</si>
  <si>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</si>
  <si>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</si>
  <si>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</si>
  <si>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</si>
  <si>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</si>
  <si>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</si>
  <si>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</si>
  <si>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</si>
  <si>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</si>
  <si>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</si>
  <si>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</si>
  <si>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</si>
  <si>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</si>
  <si>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</si>
  <si>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</si>
  <si>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</si>
  <si>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</si>
  <si>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</si>
  <si>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</si>
  <si>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</si>
  <si>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</si>
  <si>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</si>
  <si>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</si>
  <si>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</si>
  <si>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</si>
  <si>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</si>
  <si>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</si>
  <si>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</si>
  <si>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</si>
  <si>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</si>
  <si>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</si>
  <si>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</si>
  <si>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</si>
  <si>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</si>
  <si>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</si>
  <si>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</si>
  <si>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</si>
  <si>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</si>
  <si>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</si>
  <si>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</si>
  <si>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</si>
  <si>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</si>
  <si>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</si>
  <si>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</si>
  <si>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</si>
  <si>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</si>
  <si>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</si>
  <si>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</si>
  <si>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</si>
  <si>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</si>
  <si>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</si>
  <si>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</si>
  <si>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</si>
  <si>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</si>
  <si>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</si>
  <si>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</si>
  <si>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</si>
  <si>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</si>
  <si>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</si>
  <si>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</si>
  <si>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</si>
  <si>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</si>
  <si>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</si>
  <si>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</si>
  <si>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</si>
  <si>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</si>
  <si>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</si>
  <si>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</si>
  <si>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</si>
  <si>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</si>
  <si>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</si>
  <si>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</si>
  <si>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</si>
  <si>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</si>
  <si>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</si>
  <si>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</si>
  <si>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</si>
  <si>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</si>
  <si>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</si>
  <si>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</si>
  <si>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</si>
  <si>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</si>
  <si>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</si>
  <si>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</si>
  <si>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</si>
  <si>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</si>
  <si>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</si>
  <si>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</si>
  <si>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</si>
  <si>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</si>
  <si>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</si>
  <si>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</si>
  <si>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</si>
  <si>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</si>
  <si>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</si>
  <si>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</si>
  <si>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</si>
  <si>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</si>
  <si>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</si>
  <si>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</si>
  <si>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</si>
  <si>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</si>
  <si>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</si>
  <si>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</si>
  <si>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</si>
  <si>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</si>
  <si>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</si>
  <si>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</si>
  <si>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</si>
  <si>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</si>
  <si>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</si>
  <si>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</si>
  <si>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</si>
  <si>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</si>
  <si>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</si>
  <si>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</si>
  <si>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</si>
  <si>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</si>
  <si>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</si>
  <si>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</si>
  <si>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</si>
  <si>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</si>
  <si>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</si>
  <si>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</si>
  <si>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</si>
  <si>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</si>
  <si>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</si>
  <si>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</si>
  <si>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</si>
  <si>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</si>
  <si>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</si>
  <si>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</si>
  <si>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</si>
  <si>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</si>
  <si>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</si>
  <si>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</si>
  <si>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</si>
  <si>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</si>
  <si>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</si>
  <si>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</si>
  <si>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</si>
  <si>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</si>
  <si>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</si>
  <si>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</si>
  <si>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</si>
  <si>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</si>
  <si>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</si>
  <si>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</si>
  <si>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</si>
  <si>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</si>
  <si>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</si>
  <si>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</si>
  <si>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</si>
  <si>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</si>
  <si>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</si>
  <si>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</si>
  <si>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</si>
  <si>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</si>
  <si>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</si>
  <si>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</si>
  <si>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</si>
  <si>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</si>
  <si>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</si>
  <si>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</si>
  <si>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</si>
  <si>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</si>
  <si>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</si>
  <si>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</si>
  <si>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</si>
  <si>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</si>
  <si>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</si>
  <si>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</si>
  <si>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</si>
  <si>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</si>
  <si>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</si>
  <si>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</si>
  <si>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</si>
  <si>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</si>
  <si>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</si>
  <si>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</si>
  <si>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</si>
  <si>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</si>
  <si>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</si>
  <si>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</si>
  <si>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</si>
  <si>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</si>
  <si>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</si>
  <si>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</si>
  <si>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</si>
  <si>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</si>
  <si>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</si>
  <si>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</si>
  <si>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</si>
  <si>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</si>
  <si>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</si>
  <si>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</si>
  <si>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</si>
  <si>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</si>
  <si>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</si>
  <si>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</si>
  <si>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</si>
  <si>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</si>
  <si>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</si>
  <si>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</si>
  <si>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</si>
  <si>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</si>
  <si>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</si>
  <si>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</si>
  <si>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</si>
  <si>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</si>
  <si>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</si>
  <si>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</si>
  <si>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</si>
  <si>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</si>
  <si>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</si>
  <si>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</si>
  <si>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</si>
  <si>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</si>
  <si>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</si>
  <si>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</si>
  <si>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</si>
  <si>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</si>
  <si>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</si>
  <si>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</si>
  <si>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</si>
  <si>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</si>
  <si>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</si>
  <si>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</si>
  <si>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</si>
  <si>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</si>
  <si>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</si>
  <si>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</si>
  <si>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</si>
  <si>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</si>
  <si>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</si>
  <si>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</si>
  <si>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</si>
  <si>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</si>
  <si>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</si>
  <si>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</si>
  <si>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</si>
  <si>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</si>
  <si>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</si>
  <si>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</si>
  <si>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</si>
  <si>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</si>
  <si>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</si>
  <si>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</si>
  <si>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</si>
  <si>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</si>
  <si>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</si>
  <si>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</si>
  <si>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</si>
  <si>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</si>
  <si>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</si>
  <si>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</si>
  <si>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</si>
  <si>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</si>
  <si>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</si>
  <si>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</si>
  <si>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</si>
  <si>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</si>
  <si>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</si>
  <si>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</si>
  <si>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</si>
  <si>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</si>
  <si>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</si>
  <si>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</si>
  <si>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</si>
  <si>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</si>
  <si>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</si>
  <si>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</si>
  <si>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</si>
  <si>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</si>
  <si>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</si>
  <si>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</si>
  <si>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</si>
  <si>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</si>
  <si>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</si>
  <si>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</si>
  <si>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</si>
  <si>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</si>
  <si>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</si>
  <si>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</si>
  <si>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</si>
  <si>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</si>
  <si>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</si>
  <si>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</si>
  <si>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</si>
  <si>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</si>
  <si>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</si>
  <si>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</si>
  <si>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</si>
  <si>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</si>
  <si>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</si>
  <si>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</si>
  <si>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</si>
  <si>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</si>
  <si>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</si>
  <si>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</si>
  <si>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</si>
  <si>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</si>
  <si>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</si>
  <si>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</si>
  <si>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</si>
  <si>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</si>
  <si>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</si>
  <si>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</si>
  <si>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</si>
  <si>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</si>
  <si>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</si>
  <si>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</si>
  <si>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</si>
  <si>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</si>
  <si>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</si>
  <si>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</si>
  <si>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</si>
  <si>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</si>
  <si>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</si>
  <si>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</si>
  <si>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</si>
  <si>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</si>
  <si>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</si>
  <si>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</si>
  <si>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</si>
  <si>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</si>
  <si>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</si>
  <si>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</si>
  <si>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</si>
  <si>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</si>
  <si>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</si>
  <si>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</si>
  <si>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</si>
  <si>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</si>
  <si>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</si>
  <si>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</si>
  <si>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</si>
  <si>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</si>
  <si>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</si>
  <si>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</si>
  <si>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</si>
  <si>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</si>
  <si>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</si>
  <si>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</si>
  <si>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</si>
  <si>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</si>
  <si>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</si>
  <si>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</si>
  <si>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</si>
  <si>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</si>
  <si>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</si>
  <si>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</si>
  <si>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</si>
  <si>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</si>
  <si>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</si>
  <si>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</si>
  <si>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</si>
  <si>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</si>
  <si>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</si>
  <si>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</si>
  <si>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</si>
  <si>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</si>
  <si>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</si>
  <si>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</si>
  <si>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</si>
  <si>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</si>
  <si>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</si>
  <si>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</si>
  <si>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</si>
  <si>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</si>
  <si>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</si>
  <si>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</si>
  <si>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</si>
  <si>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</si>
  <si>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</si>
  <si>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</si>
  <si>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</si>
  <si>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</si>
  <si>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</si>
  <si>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</si>
  <si>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</si>
  <si>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</si>
  <si>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</si>
  <si>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</si>
  <si>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</si>
  <si>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</si>
  <si>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</si>
  <si>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</si>
  <si>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</si>
  <si>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</si>
  <si>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</si>
  <si>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</si>
  <si>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</si>
  <si>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</si>
  <si>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</si>
  <si>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</si>
  <si>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</si>
  <si>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</si>
  <si>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</si>
  <si>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</si>
  <si>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</si>
  <si>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</si>
  <si>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</si>
  <si>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</si>
  <si>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</si>
  <si>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</si>
  <si>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</si>
  <si>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</si>
  <si>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</si>
  <si>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</si>
  <si>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</si>
  <si>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</si>
  <si>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</si>
  <si>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</si>
  <si>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</si>
  <si>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</si>
  <si>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</si>
  <si>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</si>
  <si>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</si>
  <si>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</si>
  <si>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</si>
  <si>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</si>
  <si>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</si>
  <si>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</si>
  <si>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</si>
  <si>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</si>
  <si>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</si>
  <si>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</si>
  <si>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</si>
  <si>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</si>
  <si>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</si>
  <si>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</si>
  <si>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</si>
  <si>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</si>
  <si>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</si>
  <si>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</si>
  <si>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</si>
  <si>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</si>
  <si>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</si>
  <si>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</si>
  <si>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</si>
  <si>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</si>
  <si>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</si>
  <si>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</si>
  <si>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</si>
  <si>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</si>
  <si>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</si>
  <si>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</si>
  <si>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</si>
  <si>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</si>
  <si>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</si>
  <si>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</si>
  <si>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</si>
  <si>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</si>
  <si>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</si>
  <si>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</si>
  <si>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</si>
  <si>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</si>
  <si>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</si>
  <si>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</si>
  <si>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</si>
  <si>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</si>
  <si>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</si>
  <si>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</si>
  <si>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</si>
  <si>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</si>
  <si>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</si>
  <si>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</si>
  <si>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</si>
  <si>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</si>
  <si>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</si>
  <si>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</si>
  <si>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</si>
  <si>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</si>
  <si>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</si>
  <si>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</si>
  <si>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</si>
  <si>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</si>
  <si>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</si>
  <si>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</si>
  <si>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</si>
  <si>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</si>
  <si>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</si>
  <si>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</si>
  <si>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</si>
  <si>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</si>
  <si>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</si>
  <si>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</si>
  <si>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</si>
  <si>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</si>
  <si>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</si>
  <si>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</si>
  <si>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</si>
  <si>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</si>
  <si>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</si>
  <si>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</si>
  <si>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</si>
  <si>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</si>
  <si>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</si>
  <si>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</si>
  <si>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</si>
  <si>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</si>
  <si>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</si>
  <si>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</si>
  <si>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</si>
  <si>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</si>
  <si>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</si>
  <si>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</si>
  <si>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</si>
  <si>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</si>
  <si>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</si>
  <si>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</si>
  <si>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</si>
  <si>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</si>
  <si>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</si>
  <si>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</si>
  <si>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</si>
  <si>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</si>
  <si>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</si>
  <si>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</si>
  <si>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</si>
  <si>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</si>
  <si>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</si>
  <si>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</si>
  <si>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</si>
  <si>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</si>
  <si>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</si>
  <si>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</si>
  <si>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</si>
  <si>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</si>
  <si>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</si>
  <si>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</si>
  <si>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</si>
  <si>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</si>
  <si>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</si>
  <si>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</si>
  <si>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</si>
  <si>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</si>
  <si>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</si>
  <si>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</si>
  <si>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</si>
  <si>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</si>
  <si>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</si>
  <si>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</si>
  <si>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</si>
  <si>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</si>
  <si>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</si>
  <si>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</si>
  <si>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</si>
  <si>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</si>
  <si>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</si>
  <si>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</si>
  <si>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</si>
  <si>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</si>
  <si>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</si>
  <si>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</si>
  <si>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</si>
  <si>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</si>
  <si>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</si>
  <si>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</si>
  <si>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</si>
  <si>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</si>
  <si>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</si>
  <si>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</si>
  <si>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</si>
  <si>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</si>
  <si>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</si>
  <si>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</si>
  <si>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</si>
  <si>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</si>
  <si>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</si>
  <si>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</si>
  <si>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</si>
  <si>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</si>
  <si>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</si>
  <si>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</si>
  <si>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</si>
  <si>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</si>
  <si>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</si>
  <si>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</si>
  <si>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</si>
  <si>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</si>
  <si>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</si>
  <si>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</si>
  <si>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</si>
  <si>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</si>
  <si>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</si>
  <si>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</si>
  <si>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</si>
  <si>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</si>
  <si>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</si>
  <si>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</si>
  <si>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</si>
  <si>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</si>
  <si>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</si>
  <si>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</si>
  <si>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</si>
  <si>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</si>
  <si>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</si>
  <si>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</si>
  <si>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</si>
  <si>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</si>
  <si>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</si>
  <si>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</si>
  <si>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</si>
  <si>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</si>
  <si>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</si>
  <si>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</si>
  <si>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</si>
  <si>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</si>
  <si>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</si>
  <si>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</si>
  <si>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</si>
  <si>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</si>
  <si>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</si>
  <si>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</si>
  <si>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</si>
  <si>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</si>
  <si>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</si>
  <si>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</si>
  <si>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</si>
  <si>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</si>
  <si>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</si>
  <si>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</si>
  <si>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</si>
  <si>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</si>
  <si>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</si>
  <si>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</si>
  <si>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</si>
  <si>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</si>
  <si>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</si>
  <si>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</si>
  <si>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</si>
  <si>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</si>
  <si>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</si>
  <si>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</si>
  <si>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</si>
  <si>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</si>
  <si>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</si>
  <si>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</si>
  <si>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</si>
  <si>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</si>
  <si>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</si>
  <si>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</si>
  <si>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</si>
  <si>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</si>
  <si>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</si>
  <si>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</si>
  <si>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</si>
  <si>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</si>
  <si>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</si>
  <si>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</si>
  <si>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</si>
  <si>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</si>
  <si>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</si>
  <si>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</si>
  <si>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</si>
  <si>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</si>
  <si>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</si>
  <si>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</si>
  <si>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</si>
  <si>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</si>
  <si>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</si>
  <si>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</si>
  <si>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</si>
  <si>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</si>
  <si>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</si>
  <si>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</si>
  <si>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</si>
  <si>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</si>
  <si>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</si>
  <si>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</si>
  <si>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</si>
  <si>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</si>
  <si>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</si>
  <si>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</si>
  <si>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</si>
  <si>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</si>
  <si>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</si>
  <si>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</si>
  <si>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</si>
  <si>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</si>
  <si>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</si>
  <si>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</si>
  <si>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</si>
  <si>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</si>
  <si>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</si>
  <si>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</si>
  <si>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</si>
  <si>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</si>
  <si>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</si>
  <si>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</si>
  <si>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</si>
  <si>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</si>
  <si>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</si>
  <si>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</si>
  <si>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</si>
  <si>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</si>
  <si>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</si>
  <si>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</si>
  <si>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</si>
  <si>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</si>
  <si>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</si>
  <si>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</si>
  <si>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</si>
  <si>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</si>
  <si>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</si>
  <si>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</si>
  <si>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</si>
  <si>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</si>
  <si>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</si>
  <si>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</si>
  <si>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</si>
  <si>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</si>
  <si>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</si>
  <si>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</si>
  <si>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</si>
  <si>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</si>
  <si>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</si>
  <si>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</si>
  <si>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</si>
  <si>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</si>
  <si>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</si>
  <si>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</si>
  <si>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</si>
  <si>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</si>
  <si>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</si>
  <si>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</si>
  <si>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</si>
  <si>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</si>
  <si>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</si>
  <si>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</si>
  <si>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</si>
  <si>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</si>
  <si>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</si>
  <si>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</si>
  <si>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</si>
  <si>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</si>
  <si>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</si>
  <si>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</si>
  <si>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</si>
  <si>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</si>
  <si>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</si>
  <si>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</si>
  <si>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</si>
  <si>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</si>
  <si>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</si>
  <si>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</si>
  <si>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</si>
  <si>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</si>
  <si>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</si>
  <si>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</si>
  <si>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</si>
  <si>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</si>
  <si>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</si>
  <si>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</si>
  <si>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</si>
  <si>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</si>
  <si>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</si>
  <si>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</si>
  <si>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</si>
  <si>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</si>
  <si>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</si>
  <si>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</si>
  <si>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</si>
  <si>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</si>
  <si>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</si>
  <si>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</si>
  <si>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</si>
  <si>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</si>
  <si>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</si>
  <si>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</si>
  <si>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</si>
  <si>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</si>
  <si>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</si>
  <si>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</si>
  <si>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</si>
  <si>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</si>
  <si>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</si>
  <si>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</si>
  <si>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</si>
  <si>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</si>
  <si>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</si>
  <si>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</si>
  <si>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</si>
  <si>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</si>
  <si>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</si>
  <si>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</si>
  <si>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</si>
  <si>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</si>
  <si>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</si>
  <si>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</si>
  <si>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</si>
  <si>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</si>
  <si>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</si>
  <si>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</si>
  <si>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</si>
  <si>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</si>
  <si>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</si>
  <si>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</si>
  <si>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</si>
  <si>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</si>
  <si>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</si>
  <si>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</si>
  <si>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</si>
  <si>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</si>
  <si>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</si>
  <si>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</si>
  <si>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</si>
  <si>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</si>
  <si>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</si>
  <si>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</si>
  <si>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</si>
  <si>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</si>
  <si>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</si>
  <si>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</si>
  <si>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</si>
  <si>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</si>
  <si>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</si>
  <si>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</si>
  <si>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</si>
  <si>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</si>
  <si>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</si>
  <si>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</si>
  <si>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</si>
  <si>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</si>
  <si>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</si>
  <si>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</si>
  <si>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</si>
  <si>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</si>
  <si>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</si>
  <si>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</si>
  <si>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</si>
  <si>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</si>
  <si>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</si>
  <si>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</si>
  <si>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</si>
  <si>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</si>
  <si>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</si>
  <si>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</si>
  <si>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</si>
  <si>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</si>
  <si>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</si>
  <si>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</si>
  <si>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</si>
  <si>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</si>
  <si>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</si>
  <si>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</si>
  <si>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</si>
  <si>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</si>
  <si>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</si>
  <si>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</si>
  <si>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</si>
  <si>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</si>
  <si>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</si>
  <si>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</si>
  <si>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</si>
  <si>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</si>
  <si>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</si>
  <si>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</si>
  <si>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</si>
  <si>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</si>
  <si>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</si>
  <si>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</si>
  <si>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</si>
  <si>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</si>
  <si>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</si>
  <si>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</si>
  <si>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</si>
  <si>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</si>
  <si>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</si>
  <si>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</si>
  <si>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</si>
  <si>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</si>
  <si>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</si>
  <si>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</si>
  <si>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</si>
  <si>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</si>
  <si>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</si>
  <si>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</si>
  <si>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</si>
  <si>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</si>
  <si>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</si>
  <si>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</si>
  <si>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</si>
  <si>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</si>
  <si>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</si>
  <si>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</si>
  <si>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</si>
  <si>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</si>
  <si>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</si>
  <si>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</si>
  <si>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</si>
  <si>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</si>
  <si>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</si>
  <si>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</si>
  <si>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</si>
  <si>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</si>
  <si>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</si>
  <si>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</si>
  <si>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</si>
  <si>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</si>
  <si>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</si>
  <si>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</si>
  <si>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</si>
  <si>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</si>
  <si>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</si>
  <si>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</si>
  <si>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</si>
  <si>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</si>
  <si>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</si>
  <si>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</si>
  <si>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</si>
  <si>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</si>
  <si>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</si>
  <si>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</si>
  <si>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</si>
  <si>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</si>
  <si>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</si>
  <si>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</si>
  <si>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</si>
  <si>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</si>
  <si>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</si>
  <si>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</si>
  <si>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</si>
  <si>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</si>
  <si>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</si>
  <si>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</si>
  <si>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</si>
  <si>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</si>
  <si>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</si>
  <si>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</si>
  <si>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</si>
  <si>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</si>
  <si>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</si>
  <si>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</si>
  <si>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</si>
  <si>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</si>
  <si>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</si>
  <si>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</si>
  <si>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</si>
  <si>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</si>
  <si>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</si>
  <si>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</si>
  <si>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</si>
  <si>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</si>
  <si>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</si>
  <si>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</si>
  <si>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</si>
  <si>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</si>
  <si>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</si>
  <si>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</si>
  <si>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</si>
  <si>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</si>
  <si>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</si>
  <si>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</si>
  <si>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</si>
  <si>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</si>
  <si>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</si>
  <si>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</si>
  <si>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</si>
  <si>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</si>
  <si>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</si>
  <si>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</si>
  <si>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</si>
  <si>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</si>
  <si>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</si>
  <si>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</si>
  <si>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</si>
  <si>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</si>
  <si>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</si>
  <si>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</si>
  <si>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</si>
  <si>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</si>
  <si>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</si>
  <si>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</si>
  <si>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</si>
  <si>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</si>
  <si>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</si>
  <si>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</si>
  <si>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</si>
  <si>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</si>
  <si>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</si>
  <si>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</si>
  <si>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</si>
  <si>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</si>
  <si>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</si>
  <si>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</si>
  <si>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</si>
  <si>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</si>
  <si>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</si>
  <si>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</si>
  <si>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</si>
  <si>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</si>
  <si>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</si>
  <si>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</si>
  <si>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</si>
  <si>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</si>
  <si>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</si>
  <si>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</si>
  <si>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</si>
  <si>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</si>
  <si>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</si>
  <si>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</si>
  <si>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</si>
  <si>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</si>
  <si>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</si>
  <si>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</si>
  <si>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</si>
  <si>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</si>
  <si>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</si>
  <si>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</si>
  <si>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</si>
  <si>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</si>
  <si>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</si>
  <si>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</si>
  <si>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</si>
  <si>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</si>
  <si>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</si>
  <si>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</si>
  <si>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</si>
  <si>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</si>
  <si>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</si>
  <si>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</si>
  <si>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</si>
  <si>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</si>
  <si>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</si>
  <si>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</si>
  <si>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</si>
  <si>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</si>
  <si>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</si>
  <si>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</si>
  <si>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</si>
  <si>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</si>
  <si>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</si>
  <si>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</si>
  <si>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</si>
  <si>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</si>
  <si>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</si>
  <si>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</si>
  <si>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</si>
  <si>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</si>
  <si>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</si>
  <si>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</si>
  <si>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</si>
  <si>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</si>
  <si>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</si>
  <si>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</si>
  <si>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</si>
  <si>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</si>
  <si>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</si>
  <si>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</si>
  <si>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</si>
  <si>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</si>
  <si>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</si>
  <si>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</si>
  <si>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</si>
  <si>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</si>
  <si>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</si>
  <si>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</si>
  <si>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</si>
  <si>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</si>
  <si>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</si>
  <si>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</si>
  <si>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</si>
  <si>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</si>
  <si>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</si>
  <si>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</si>
  <si>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</si>
  <si>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</si>
  <si>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</si>
  <si>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</si>
  <si>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</si>
  <si>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</si>
  <si>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</si>
  <si>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</si>
  <si>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</si>
  <si>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</si>
  <si>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</si>
  <si>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</si>
  <si>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</si>
  <si>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</si>
  <si>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</si>
  <si>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</si>
  <si>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</si>
  <si>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</si>
  <si>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</si>
  <si>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</si>
  <si>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</si>
  <si>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</si>
  <si>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</si>
  <si>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</si>
  <si>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</si>
  <si>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</si>
  <si>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</si>
  <si>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</si>
  <si>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</si>
  <si>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</si>
  <si>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</si>
  <si>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</si>
  <si>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</si>
  <si>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</si>
  <si>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</si>
  <si>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</si>
  <si>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</si>
  <si>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</si>
  <si>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</si>
  <si>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</si>
  <si>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</si>
  <si>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</si>
  <si>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</si>
  <si>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</si>
  <si>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</si>
  <si>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</si>
  <si>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</si>
  <si>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</si>
  <si>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</si>
  <si>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</si>
  <si>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</si>
  <si>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</si>
  <si>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</si>
  <si>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</si>
  <si>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</si>
  <si>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</si>
  <si>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</si>
  <si>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</si>
  <si>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</si>
  <si>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</si>
  <si>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</si>
  <si>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</si>
  <si>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</si>
  <si>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</si>
  <si>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</si>
  <si>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</si>
  <si>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</si>
  <si>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</si>
  <si>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</si>
  <si>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</si>
  <si>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</si>
  <si>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</si>
  <si>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</si>
  <si>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</si>
  <si>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</si>
  <si>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</si>
  <si>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</si>
  <si>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</si>
  <si>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</si>
  <si>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</si>
  <si>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</si>
  <si>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</si>
  <si>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</si>
  <si>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</si>
  <si>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</si>
  <si>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</si>
  <si>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</si>
  <si>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</si>
  <si>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</si>
  <si>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</si>
  <si>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</si>
  <si>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</si>
  <si>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</si>
  <si>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</si>
  <si>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</si>
  <si>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</si>
  <si>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</si>
  <si>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</si>
  <si>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</si>
  <si>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</si>
  <si>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</si>
  <si>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</si>
  <si>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</si>
  <si>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</si>
  <si>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</si>
  <si>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</si>
  <si>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</si>
  <si>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</si>
  <si>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</si>
  <si>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</si>
  <si>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</si>
  <si>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</si>
  <si>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</si>
  <si>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</si>
  <si>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</si>
  <si>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</si>
  <si>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</si>
  <si>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</si>
  <si>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</si>
  <si>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</si>
  <si>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</si>
  <si>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</si>
  <si>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</si>
  <si>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</si>
  <si>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</si>
  <si>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</si>
  <si>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</si>
  <si>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</si>
  <si>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</si>
  <si>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</si>
  <si>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</si>
  <si>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</si>
  <si>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</si>
  <si>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</si>
  <si>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</si>
  <si>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</si>
  <si>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</si>
  <si>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</si>
  <si>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</si>
  <si>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</si>
  <si>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</si>
  <si>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</si>
  <si>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</si>
  <si>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</si>
  <si>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</si>
  <si>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</si>
  <si>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</si>
  <si>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</si>
  <si>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</si>
  <si>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</si>
  <si>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</si>
  <si>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</si>
  <si>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</si>
  <si>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</si>
  <si>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</si>
  <si>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</si>
  <si>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</si>
  <si>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</si>
  <si>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</si>
  <si>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</si>
  <si>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</si>
  <si>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</si>
  <si>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</si>
  <si>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</si>
  <si>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</si>
  <si>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</si>
  <si>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</si>
  <si>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</si>
  <si>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</si>
  <si>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</si>
  <si>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</si>
  <si>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</si>
  <si>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</si>
  <si>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</si>
  <si>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</si>
  <si>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</si>
  <si>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</si>
  <si>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</si>
  <si>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</si>
  <si>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</si>
  <si>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</si>
  <si>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</si>
  <si>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</si>
  <si>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</si>
  <si>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</si>
  <si>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</si>
  <si>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</si>
  <si>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</si>
  <si>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</si>
  <si>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</si>
  <si>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</si>
  <si>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</si>
  <si>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</si>
  <si>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</si>
  <si>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</si>
  <si>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</si>
  <si>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</si>
  <si>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</si>
  <si>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</si>
  <si>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</si>
  <si>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</si>
  <si>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</si>
  <si>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</si>
  <si>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</si>
  <si>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</si>
  <si>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</si>
  <si>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</si>
  <si>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</si>
  <si>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</si>
  <si>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</si>
  <si>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</si>
  <si>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</si>
  <si>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</si>
  <si>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</si>
  <si>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</si>
  <si>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</si>
  <si>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</si>
  <si>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</si>
  <si>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</si>
  <si>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</si>
  <si>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</si>
  <si>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</si>
  <si>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</si>
  <si>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</si>
  <si>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</si>
  <si>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</si>
  <si>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</si>
  <si>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</si>
  <si>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</si>
  <si>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</si>
  <si>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</si>
  <si>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</si>
  <si>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</si>
  <si>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</si>
  <si>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</si>
  <si>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</si>
  <si>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</si>
  <si>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</si>
  <si>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</si>
  <si>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</si>
  <si>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</si>
  <si>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</si>
  <si>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</si>
  <si>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</si>
  <si>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</si>
  <si>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</si>
  <si>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</si>
  <si>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</si>
  <si>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</si>
  <si>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</si>
  <si>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</si>
  <si>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</si>
  <si>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</si>
  <si>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</si>
  <si>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</si>
  <si>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</si>
  <si>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</si>
  <si>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</si>
  <si>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</si>
  <si>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</si>
  <si>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</si>
  <si>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</si>
  <si>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</si>
  <si>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</si>
  <si>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</si>
  <si>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</si>
  <si>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</si>
  <si>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</si>
  <si>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</si>
  <si>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</si>
  <si>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</si>
  <si>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</si>
  <si>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</si>
  <si>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</si>
  <si>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</si>
  <si>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</si>
  <si>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</si>
  <si>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</si>
  <si>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</si>
  <si>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</si>
  <si>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</si>
  <si>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</si>
  <si>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</si>
  <si>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</si>
  <si>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</si>
  <si>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</si>
  <si>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</si>
  <si>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</si>
  <si>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</si>
  <si>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</si>
  <si>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</si>
  <si>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</si>
  <si>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</si>
  <si>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</si>
  <si>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</si>
  <si>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</si>
  <si>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</si>
  <si>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</si>
  <si>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</si>
  <si>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</si>
  <si>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</si>
  <si>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</si>
  <si>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</si>
  <si>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</si>
  <si>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</si>
  <si>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</si>
  <si>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</si>
  <si>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</si>
  <si>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</si>
  <si>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</si>
  <si>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</si>
  <si>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</si>
  <si>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</si>
  <si>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</si>
  <si>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</si>
  <si>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</si>
  <si>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</si>
  <si>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</si>
  <si>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</si>
  <si>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</si>
  <si>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</si>
  <si>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</si>
  <si>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</si>
  <si>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</si>
  <si>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</si>
  <si>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</si>
  <si>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</si>
  <si>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</si>
  <si>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</si>
  <si>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</si>
  <si>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</si>
  <si>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</si>
  <si>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</si>
  <si>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</si>
  <si>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</si>
  <si>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</si>
  <si>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</si>
  <si>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</si>
  <si>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</si>
  <si>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</si>
  <si>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</si>
  <si>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</si>
  <si>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</si>
  <si>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</si>
  <si>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</si>
  <si>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</si>
  <si>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</si>
  <si>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</si>
  <si>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</si>
  <si>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</si>
  <si>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</si>
  <si>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</si>
  <si>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</si>
  <si>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</si>
  <si>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</si>
  <si>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</si>
  <si>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</si>
  <si>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</si>
  <si>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</si>
  <si>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</si>
  <si>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</si>
  <si>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</si>
  <si>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</si>
  <si>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</si>
  <si>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</si>
  <si>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</si>
  <si>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</si>
  <si>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</si>
  <si>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</si>
  <si>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</si>
  <si>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</si>
  <si>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</si>
  <si>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</si>
  <si>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</si>
  <si>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</si>
  <si>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</si>
  <si>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</si>
  <si>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</si>
  <si>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</si>
  <si>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</si>
  <si>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</si>
  <si>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</si>
  <si>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</si>
  <si>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</si>
  <si>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</si>
  <si>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</si>
  <si>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</si>
  <si>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</si>
  <si>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</si>
  <si>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</si>
  <si>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</si>
  <si>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</si>
  <si>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</si>
  <si>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</si>
  <si>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</si>
  <si>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</si>
  <si>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</si>
  <si>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</si>
  <si>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</si>
  <si>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</si>
  <si>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</si>
  <si>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</si>
  <si>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</si>
  <si>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</si>
  <si>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</si>
  <si>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</si>
  <si>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</si>
  <si>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</si>
  <si>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</si>
  <si>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</si>
  <si>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</si>
  <si>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</si>
  <si>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</si>
  <si>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</si>
  <si>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</si>
  <si>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</si>
  <si>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</si>
  <si>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</si>
  <si>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</si>
  <si>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</si>
  <si>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</si>
  <si>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</si>
  <si>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</si>
  <si>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</si>
  <si>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</si>
  <si>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</si>
  <si>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</si>
  <si>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</si>
  <si>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</si>
  <si>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</si>
  <si>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</si>
  <si>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</si>
  <si>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</si>
  <si>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</si>
  <si>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</si>
  <si>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</si>
  <si>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</si>
  <si>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</si>
  <si>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</si>
  <si>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</si>
  <si>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</si>
  <si>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</si>
  <si>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</si>
  <si>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</si>
  <si>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</si>
  <si>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</si>
  <si>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</si>
  <si>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</si>
  <si>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</si>
  <si>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</si>
  <si>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</si>
  <si>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</si>
  <si>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</si>
  <si>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</si>
  <si>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</si>
  <si>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</si>
  <si>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</si>
  <si>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</si>
  <si>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</si>
  <si>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</si>
  <si>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</si>
  <si>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</si>
  <si>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</si>
  <si>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</si>
  <si>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</si>
  <si>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</si>
  <si>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</si>
  <si>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</si>
  <si>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</si>
  <si>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</si>
  <si>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</si>
  <si>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</si>
  <si>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</si>
  <si>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</si>
  <si>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</si>
  <si>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</si>
  <si>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</si>
  <si>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</si>
  <si>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</si>
  <si>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</si>
  <si>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</si>
  <si>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</si>
  <si>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</si>
  <si>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</si>
  <si>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</si>
  <si>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</si>
  <si>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</si>
  <si>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</si>
  <si>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</si>
  <si>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</si>
  <si>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</si>
  <si>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</si>
  <si>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</si>
  <si>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</si>
  <si>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</si>
  <si>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</si>
  <si>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</si>
  <si>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</si>
  <si>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</si>
  <si>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</si>
  <si>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</si>
  <si>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</si>
  <si>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</si>
  <si>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</si>
  <si>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</si>
  <si>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</si>
  <si>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</si>
  <si>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</si>
  <si>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</si>
  <si>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</si>
  <si>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</si>
  <si>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</si>
  <si>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</si>
  <si>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</si>
  <si>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</si>
  <si>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</si>
  <si>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</si>
  <si>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</si>
  <si>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</si>
  <si>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</si>
  <si>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</si>
  <si>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</si>
  <si>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</si>
  <si>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</si>
  <si>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</si>
  <si>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</si>
  <si>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</si>
  <si>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</si>
  <si>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</si>
  <si>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</si>
  <si>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</si>
  <si>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</si>
  <si>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</si>
  <si>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</si>
  <si>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</si>
  <si>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</si>
  <si>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</si>
  <si>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</si>
  <si>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</si>
  <si>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</si>
  <si>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</si>
  <si>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</si>
  <si>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</si>
  <si>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</si>
  <si>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</si>
  <si>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</si>
  <si>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</si>
  <si>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</si>
  <si>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</si>
  <si>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</si>
  <si>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</si>
  <si>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</si>
  <si>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</si>
  <si>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</si>
  <si>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</si>
  <si>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</si>
  <si>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</si>
  <si>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</si>
  <si>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</si>
  <si>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</si>
  <si>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</si>
  <si>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</si>
  <si>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</si>
  <si>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</si>
  <si>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</si>
  <si>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</si>
  <si>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</si>
  <si>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</si>
  <si>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</si>
  <si>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</si>
  <si>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</si>
  <si>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</si>
  <si>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</si>
  <si>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</si>
  <si>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</si>
  <si>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</si>
  <si>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</si>
  <si>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</si>
  <si>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</si>
  <si>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</si>
  <si>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</si>
  <si>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</si>
  <si>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</si>
  <si>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</si>
  <si>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</si>
  <si>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</si>
  <si>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</si>
  <si>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</si>
  <si>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</si>
  <si>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</si>
  <si>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</si>
  <si>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</si>
  <si>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</si>
  <si>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</si>
  <si>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</si>
  <si>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</si>
  <si>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</si>
  <si>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</si>
  <si>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</si>
  <si>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</si>
  <si>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</si>
  <si>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</si>
  <si>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</si>
  <si>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</si>
  <si>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</si>
  <si>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</si>
  <si>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</si>
  <si>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</si>
  <si>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</si>
  <si>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</si>
  <si>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</si>
  <si>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</si>
  <si>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</si>
  <si>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</si>
  <si>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</si>
  <si>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</si>
  <si>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</si>
  <si>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</si>
  <si>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</si>
  <si>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</si>
  <si>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</si>
  <si>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</si>
  <si>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</si>
  <si>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</si>
  <si>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</si>
  <si>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</si>
  <si>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</si>
  <si>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</si>
  <si>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</si>
  <si>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</si>
  <si>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</si>
  <si>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</si>
  <si>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</si>
  <si>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</si>
  <si>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</si>
  <si>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</si>
  <si>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</si>
  <si>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</si>
  <si>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</si>
  <si>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</si>
  <si>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</si>
  <si>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</si>
  <si>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</si>
  <si>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</si>
  <si>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</si>
  <si>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</si>
  <si>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</si>
  <si>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</si>
  <si>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</si>
  <si>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</si>
  <si>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</si>
  <si>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</si>
  <si>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</si>
  <si>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</si>
  <si>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</si>
  <si>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</si>
  <si>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</si>
  <si>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</si>
  <si>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</si>
  <si>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</si>
  <si>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</si>
  <si>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</si>
  <si>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</si>
  <si>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</si>
  <si>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</si>
  <si>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</si>
  <si>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</si>
  <si>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</si>
  <si>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</si>
  <si>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</si>
  <si>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</si>
  <si>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</si>
  <si>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</si>
  <si>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</si>
  <si>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</si>
  <si>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</si>
  <si>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</si>
  <si>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</si>
  <si>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</si>
  <si>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</si>
  <si>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</si>
  <si>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</si>
  <si>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</si>
  <si>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</si>
  <si>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</si>
  <si>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</si>
  <si>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</si>
  <si>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</si>
  <si>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</si>
  <si>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</si>
  <si>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</si>
  <si>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</si>
  <si>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</si>
  <si>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</si>
  <si>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</si>
  <si>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</si>
  <si>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</si>
  <si>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</si>
  <si>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</si>
  <si>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</si>
  <si>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</si>
  <si>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</si>
  <si>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</si>
  <si>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</si>
  <si>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</si>
  <si>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</si>
  <si>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</si>
  <si>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</si>
  <si>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</si>
  <si>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</si>
  <si>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</si>
  <si>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</si>
  <si>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</si>
  <si>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</si>
  <si>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</si>
  <si>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</si>
  <si>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</si>
  <si>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</si>
  <si>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</si>
  <si>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</si>
  <si>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</si>
  <si>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</si>
  <si>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</si>
  <si>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</si>
  <si>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</si>
  <si>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</si>
  <si>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</si>
  <si>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</si>
  <si>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</si>
  <si>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</si>
  <si>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</si>
  <si>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</si>
  <si>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</si>
  <si>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</si>
  <si>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</si>
  <si>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</si>
  <si>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</si>
  <si>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</si>
  <si>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</si>
  <si>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</si>
  <si>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</si>
  <si>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</si>
  <si>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</si>
  <si>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</si>
  <si>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</si>
  <si>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</si>
  <si>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</si>
  <si>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</si>
  <si>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</si>
  <si>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</si>
  <si>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</si>
  <si>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</si>
  <si>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</si>
  <si>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</si>
  <si>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</si>
  <si>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</si>
  <si>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</si>
  <si>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</si>
  <si>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</si>
  <si>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</si>
  <si>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</si>
  <si>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</si>
  <si>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</si>
  <si>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</si>
  <si>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</si>
  <si>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</si>
  <si>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</si>
  <si>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</si>
  <si>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</si>
  <si>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</si>
  <si>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</si>
  <si>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</si>
  <si>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</si>
  <si>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</si>
  <si>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</si>
  <si>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</si>
  <si>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</si>
  <si>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</si>
  <si>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</si>
  <si>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</si>
  <si>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</si>
  <si>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</si>
  <si>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</si>
  <si>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</si>
  <si>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</si>
  <si>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</si>
  <si>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</si>
  <si>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</si>
  <si>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</si>
  <si>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</si>
  <si>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</si>
  <si>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</si>
  <si>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</si>
  <si>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</si>
  <si>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</si>
  <si>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</si>
  <si>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</si>
  <si>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</si>
  <si>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</si>
  <si>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</si>
  <si>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</si>
  <si>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</si>
  <si>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</si>
  <si>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</si>
  <si>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</si>
  <si>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</si>
  <si>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</si>
  <si>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</si>
  <si>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</si>
  <si>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</si>
  <si>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</si>
  <si>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</si>
  <si>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</si>
  <si>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</si>
  <si>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</si>
  <si>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</si>
  <si>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</si>
  <si>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</si>
  <si>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</si>
  <si>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</si>
  <si>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</si>
  <si>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</si>
  <si>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</si>
  <si>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</si>
  <si>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</si>
  <si>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</si>
  <si>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</si>
  <si>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</si>
  <si>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</si>
  <si>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</si>
  <si>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</si>
  <si>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</si>
  <si>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</si>
  <si>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</si>
  <si>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</si>
  <si>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</si>
  <si>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</si>
  <si>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</si>
  <si>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</si>
  <si>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</si>
  <si>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</si>
  <si>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</si>
  <si>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</si>
  <si>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</si>
  <si>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</si>
  <si>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</si>
  <si>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</si>
  <si>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</si>
  <si>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</si>
  <si>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</si>
  <si>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</si>
  <si>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</si>
  <si>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</si>
  <si>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</si>
  <si>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</si>
  <si>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</si>
  <si>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</si>
  <si>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</si>
  <si>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</si>
  <si>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</si>
  <si>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</si>
  <si>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</si>
  <si>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</si>
  <si>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</si>
  <si>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</si>
  <si>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</si>
  <si>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</si>
  <si>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</si>
  <si>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</si>
  <si>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</si>
  <si>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</si>
  <si>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</si>
  <si>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</si>
  <si>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</si>
  <si>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</si>
  <si>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</si>
  <si>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</si>
  <si>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</si>
  <si>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</si>
  <si>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</si>
  <si>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</si>
  <si>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</si>
  <si>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</si>
  <si>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</si>
  <si>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</si>
  <si>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</si>
  <si>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РЕПУБЛИКА СРБИЈА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</si>
</sst>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653248"/>
        <c:axId val="115655040"/>
      </c:barChart>
      <c:catAx>
        <c:axId val="1156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5040"/>
        <c:crosses val="autoZero"/>
        <c:auto val="1"/>
        <c:lblAlgn val="ctr"/>
        <c:lblOffset val="100"/>
        <c:noMultiLvlLbl val="0"/>
      </c:catAx>
      <c:valAx>
        <c:axId val="1156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532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372409</c:v>
                </c:pt>
                <c:pt idx="1">
                  <c:v>334779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39808"/>
        <c:axId val="119241344"/>
      </c:barChart>
      <c:catAx>
        <c:axId val="1192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241344"/>
        <c:crosses val="autoZero"/>
        <c:auto val="1"/>
        <c:lblAlgn val="ctr"/>
        <c:lblOffset val="100"/>
        <c:noMultiLvlLbl val="0"/>
      </c:catAx>
      <c:valAx>
        <c:axId val="11924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3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204286</c:v>
                </c:pt>
                <c:pt idx="1">
                  <c:v>182773</c:v>
                </c:pt>
                <c:pt idx="2">
                  <c:v>167060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62208"/>
        <c:axId val="119264000"/>
      </c:barChart>
      <c:catAx>
        <c:axId val="1192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64000"/>
        <c:crosses val="autoZero"/>
        <c:auto val="1"/>
        <c:lblAlgn val="ctr"/>
        <c:lblOffset val="100"/>
        <c:noMultiLvlLbl val="0"/>
      </c:catAx>
      <c:valAx>
        <c:axId val="11926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6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6235</c:v>
                </c:pt>
                <c:pt idx="1">
                  <c:v>6777</c:v>
                </c:pt>
                <c:pt idx="2">
                  <c:v>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15552"/>
        <c:axId val="119817344"/>
      </c:barChart>
      <c:catAx>
        <c:axId val="11981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17344"/>
        <c:crosses val="autoZero"/>
        <c:auto val="1"/>
        <c:lblAlgn val="ctr"/>
        <c:lblOffset val="100"/>
        <c:noMultiLvlLbl val="0"/>
      </c:catAx>
      <c:valAx>
        <c:axId val="1198173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981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8373</c:v>
                </c:pt>
                <c:pt idx="1">
                  <c:v>8088</c:v>
                </c:pt>
                <c:pt idx="2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834112"/>
        <c:axId val="119835648"/>
      </c:barChart>
      <c:catAx>
        <c:axId val="1198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5648"/>
        <c:crosses val="autoZero"/>
        <c:auto val="1"/>
        <c:lblAlgn val="ctr"/>
        <c:lblOffset val="100"/>
        <c:noMultiLvlLbl val="0"/>
      </c:catAx>
      <c:valAx>
        <c:axId val="11983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34112"/>
        <c:crosses val="autoZero"/>
        <c:crossBetween val="between"/>
        <c:majorUnit val="2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8399</c:v>
                </c:pt>
                <c:pt idx="1">
                  <c:v>16922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01664"/>
        <c:axId val="120003200"/>
      </c:barChart>
      <c:catAx>
        <c:axId val="120001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03200"/>
        <c:crosses val="autoZero"/>
        <c:auto val="1"/>
        <c:lblAlgn val="ctr"/>
        <c:lblOffset val="100"/>
        <c:noMultiLvlLbl val="0"/>
      </c:catAx>
      <c:valAx>
        <c:axId val="120003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0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30782.735000000001</c:v>
                </c:pt>
                <c:pt idx="1">
                  <c:v>45021.707000000002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34048"/>
        <c:axId val="120035584"/>
      </c:barChart>
      <c:catAx>
        <c:axId val="120034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5584"/>
        <c:crosses val="autoZero"/>
        <c:auto val="1"/>
        <c:lblAlgn val="ctr"/>
        <c:lblOffset val="100"/>
        <c:noMultiLvlLbl val="0"/>
      </c:catAx>
      <c:valAx>
        <c:axId val="120035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3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2359306</c:v>
                </c:pt>
                <c:pt idx="1">
                  <c:v>2289953</c:v>
                </c:pt>
                <c:pt idx="2">
                  <c:v>2288948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56448"/>
        <c:axId val="120193408"/>
      </c:barChart>
      <c:catAx>
        <c:axId val="12005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93408"/>
        <c:crosses val="autoZero"/>
        <c:auto val="1"/>
        <c:lblAlgn val="ctr"/>
        <c:lblOffset val="100"/>
        <c:noMultiLvlLbl val="0"/>
      </c:catAx>
      <c:valAx>
        <c:axId val="12019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5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06080"/>
        <c:axId val="120207616"/>
      </c:barChart>
      <c:catAx>
        <c:axId val="12020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07616"/>
        <c:crosses val="autoZero"/>
        <c:auto val="1"/>
        <c:lblAlgn val="ctr"/>
        <c:lblOffset val="100"/>
        <c:noMultiLvlLbl val="0"/>
      </c:catAx>
      <c:valAx>
        <c:axId val="12020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060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10.1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248960"/>
        <c:axId val="120254848"/>
      </c:barChart>
      <c:catAx>
        <c:axId val="120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254848"/>
        <c:crosses val="autoZero"/>
        <c:auto val="1"/>
        <c:lblAlgn val="ctr"/>
        <c:lblOffset val="100"/>
        <c:noMultiLvlLbl val="0"/>
      </c:catAx>
      <c:valAx>
        <c:axId val="12025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248960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17.405369896296001</c:v>
                </c:pt>
                <c:pt idx="1">
                  <c:v>60.54833640410483</c:v>
                </c:pt>
                <c:pt idx="2">
                  <c:v>22.046293699599172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23599</c:v>
                </c:pt>
                <c:pt idx="1">
                  <c:v>32757</c:v>
                </c:pt>
                <c:pt idx="2">
                  <c:v>32821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8687</c:v>
                </c:pt>
                <c:pt idx="1">
                  <c:v>9790</c:v>
                </c:pt>
                <c:pt idx="2">
                  <c:v>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75744"/>
        <c:axId val="117377280"/>
      </c:barChart>
      <c:catAx>
        <c:axId val="11737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77280"/>
        <c:crosses val="autoZero"/>
        <c:auto val="1"/>
        <c:lblAlgn val="ctr"/>
        <c:lblOffset val="100"/>
        <c:noMultiLvlLbl val="0"/>
      </c:catAx>
      <c:valAx>
        <c:axId val="11737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757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5010</c:v>
                </c:pt>
                <c:pt idx="1">
                  <c:v>4869</c:v>
                </c:pt>
                <c:pt idx="2">
                  <c:v>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557</c:v>
                </c:pt>
                <c:pt idx="1">
                  <c:v>574</c:v>
                </c:pt>
                <c:pt idx="2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337920"/>
        <c:axId val="120339456"/>
      </c:barChart>
      <c:catAx>
        <c:axId val="12033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39456"/>
        <c:crosses val="autoZero"/>
        <c:auto val="1"/>
        <c:lblAlgn val="ctr"/>
        <c:lblOffset val="100"/>
        <c:noMultiLvlLbl val="0"/>
      </c:catAx>
      <c:valAx>
        <c:axId val="120339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337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327</c:v>
                </c:pt>
                <c:pt idx="1">
                  <c:v>307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261</c:v>
                </c:pt>
                <c:pt idx="1">
                  <c:v>269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379264"/>
        <c:axId val="120380800"/>
      </c:barChart>
      <c:catAx>
        <c:axId val="12037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80800"/>
        <c:crosses val="autoZero"/>
        <c:auto val="1"/>
        <c:lblAlgn val="ctr"/>
        <c:lblOffset val="100"/>
        <c:noMultiLvlLbl val="0"/>
      </c:catAx>
      <c:valAx>
        <c:axId val="12038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37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96.3</c:v>
                </c:pt>
                <c:pt idx="1">
                  <c:v>97.7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96.4</c:v>
                </c:pt>
                <c:pt idx="1">
                  <c:v>97.8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547584"/>
        <c:axId val="120553472"/>
      </c:barChart>
      <c:catAx>
        <c:axId val="120547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53472"/>
        <c:crosses val="autoZero"/>
        <c:auto val="1"/>
        <c:lblAlgn val="ctr"/>
        <c:lblOffset val="100"/>
        <c:noMultiLvlLbl val="0"/>
      </c:catAx>
      <c:valAx>
        <c:axId val="1205534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475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175769</c:v>
                </c:pt>
                <c:pt idx="1">
                  <c:v>156220</c:v>
                </c:pt>
                <c:pt idx="2">
                  <c:v>148407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79200"/>
        <c:axId val="120580736"/>
      </c:barChart>
      <c:catAx>
        <c:axId val="1205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80736"/>
        <c:crosses val="autoZero"/>
        <c:auto val="1"/>
        <c:lblAlgn val="ctr"/>
        <c:lblOffset val="100"/>
        <c:noMultiLvlLbl val="0"/>
      </c:catAx>
      <c:valAx>
        <c:axId val="12058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79200"/>
        <c:crosses val="autoZero"/>
        <c:crossBetween val="between"/>
        <c:majorUnit val="4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7048</c:v>
                </c:pt>
                <c:pt idx="1">
                  <c:v>8417</c:v>
                </c:pt>
                <c:pt idx="2">
                  <c:v>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9635</c:v>
                </c:pt>
                <c:pt idx="1">
                  <c:v>11241</c:v>
                </c:pt>
                <c:pt idx="2">
                  <c:v>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669312"/>
        <c:axId val="120670848"/>
      </c:barChart>
      <c:catAx>
        <c:axId val="12066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70848"/>
        <c:crosses val="autoZero"/>
        <c:auto val="1"/>
        <c:lblAlgn val="ctr"/>
        <c:lblOffset val="100"/>
        <c:noMultiLvlLbl val="0"/>
      </c:catAx>
      <c:valAx>
        <c:axId val="12067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693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22932</c:v>
                </c:pt>
                <c:pt idx="1">
                  <c:v>24019</c:v>
                </c:pt>
                <c:pt idx="2">
                  <c:v>23106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34161</c:v>
                </c:pt>
                <c:pt idx="1">
                  <c:v>41164</c:v>
                </c:pt>
                <c:pt idx="2">
                  <c:v>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710656"/>
        <c:axId val="120712192"/>
      </c:barChart>
      <c:catAx>
        <c:axId val="12071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2192"/>
        <c:crosses val="autoZero"/>
        <c:auto val="1"/>
        <c:lblAlgn val="ctr"/>
        <c:lblOffset val="100"/>
        <c:noMultiLvlLbl val="0"/>
      </c:catAx>
      <c:valAx>
        <c:axId val="12071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10656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2.2847500220948498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2.3404035352359962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2.3533828528059861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2.4758235827147903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2.483356088402807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2.7517353647690905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2.9887842190704736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3.3664898628528785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3.515399397609615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3.584737462917039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3.4318215954537274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3.5036955043095084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3.7473015398572334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4.1067911240674206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3.6106360780913769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2.078986574884135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1.6102306432234683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1.1371682790280186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007488"/>
        <c:axId val="121029760"/>
      </c:barChart>
      <c:catAx>
        <c:axId val="1210074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029760"/>
        <c:crosses val="autoZero"/>
        <c:auto val="1"/>
        <c:lblAlgn val="ctr"/>
        <c:lblOffset val="100"/>
        <c:noMultiLvlLbl val="0"/>
      </c:catAx>
      <c:valAx>
        <c:axId val="1210297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0074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2.4294731642480869</c:v>
                </c:pt>
                <c:pt idx="1">
                  <c:v>2.4823357489869005</c:v>
                </c:pt>
                <c:pt idx="2">
                  <c:v>2.505323395827622</c:v>
                </c:pt>
                <c:pt idx="3">
                  <c:v>2.6028558399951747</c:v>
                </c:pt>
                <c:pt idx="4">
                  <c:v>2.5879108685504235</c:v>
                </c:pt>
                <c:pt idx="5">
                  <c:v>2.86902938262413</c:v>
                </c:pt>
                <c:pt idx="6">
                  <c:v>3.0764583838813984</c:v>
                </c:pt>
                <c:pt idx="7">
                  <c:v>3.4439606335047355</c:v>
                </c:pt>
                <c:pt idx="8">
                  <c:v>3.5855777424360213</c:v>
                </c:pt>
                <c:pt idx="9">
                  <c:v>3.5802809804681526</c:v>
                </c:pt>
                <c:pt idx="10">
                  <c:v>3.3359397003413185</c:v>
                </c:pt>
                <c:pt idx="11">
                  <c:v>3.2720784568986874</c:v>
                </c:pt>
                <c:pt idx="12">
                  <c:v>3.3548009745441822</c:v>
                </c:pt>
                <c:pt idx="13">
                  <c:v>3.5001843363194762</c:v>
                </c:pt>
                <c:pt idx="14">
                  <c:v>2.8488926841513829</c:v>
                </c:pt>
                <c:pt idx="15">
                  <c:v>1.4783217637347064</c:v>
                </c:pt>
                <c:pt idx="16">
                  <c:v>1.0358095620508161</c:v>
                </c:pt>
                <c:pt idx="17">
                  <c:v>0.63927265404836919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115776"/>
        <c:axId val="121117312"/>
      </c:barChart>
      <c:catAx>
        <c:axId val="1211157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117312"/>
        <c:crosses val="autoZero"/>
        <c:auto val="1"/>
        <c:lblAlgn val="ctr"/>
        <c:lblOffset val="100"/>
        <c:noMultiLvlLbl val="0"/>
      </c:catAx>
      <c:valAx>
        <c:axId val="1211173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1157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0.38982834950193307</c:v>
                </c:pt>
                <c:pt idx="1">
                  <c:v>0.40941856140311178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1.3989034532009492</c:v>
                </c:pt>
                <c:pt idx="1">
                  <c:v>0.59764817013591442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6.9815421849358978</c:v>
                </c:pt>
                <c:pt idx="1">
                  <c:v>3.4184643135714752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19.056870830527149</c:v>
                </c:pt>
                <c:pt idx="1">
                  <c:v>16.444778133975536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48.138939742774944</c:v>
                </c:pt>
                <c:pt idx="1">
                  <c:v>58.399248979556084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6.295793905573932</c:v>
                </c:pt>
                <c:pt idx="1">
                  <c:v>5.7748566560537329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17.738121533485195</c:v>
                </c:pt>
                <c:pt idx="1">
                  <c:v>14.955585185304148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191040"/>
        <c:axId val="121201024"/>
      </c:barChart>
      <c:catAx>
        <c:axId val="121191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01024"/>
        <c:crosses val="autoZero"/>
        <c:auto val="1"/>
        <c:lblAlgn val="ctr"/>
        <c:lblOffset val="100"/>
        <c:noMultiLvlLbl val="0"/>
      </c:catAx>
      <c:valAx>
        <c:axId val="12120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1910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26.032382821128174</c:v>
                </c:pt>
                <c:pt idx="1">
                  <c:v>22.202771869875196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26.960998871201824</c:v>
                </c:pt>
                <c:pt idx="1">
                  <c:v>32.484335186672894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46.567261058631104</c:v>
                </c:pt>
                <c:pt idx="1">
                  <c:v>44.820765773674061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0.43935724903889545</c:v>
                </c:pt>
                <c:pt idx="1">
                  <c:v>0.49212716977785109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261056"/>
        <c:axId val="121266944"/>
      </c:barChart>
      <c:catAx>
        <c:axId val="12126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66944"/>
        <c:crosses val="autoZero"/>
        <c:auto val="1"/>
        <c:lblAlgn val="ctr"/>
        <c:lblOffset val="100"/>
        <c:noMultiLvlLbl val="0"/>
      </c:catAx>
      <c:valAx>
        <c:axId val="121266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261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267589</c:v>
                </c:pt>
                <c:pt idx="1">
                  <c:v>239448</c:v>
                </c:pt>
                <c:pt idx="2">
                  <c:v>217473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209975</c:v>
                </c:pt>
                <c:pt idx="1">
                  <c:v>187704</c:v>
                </c:pt>
                <c:pt idx="2">
                  <c:v>170291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89184"/>
        <c:axId val="117390720"/>
      </c:barChart>
      <c:catAx>
        <c:axId val="1173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90720"/>
        <c:crosses val="autoZero"/>
        <c:auto val="1"/>
        <c:lblAlgn val="ctr"/>
        <c:lblOffset val="100"/>
        <c:noMultiLvlLbl val="0"/>
      </c:catAx>
      <c:valAx>
        <c:axId val="11739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3891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283</c:v>
                </c:pt>
                <c:pt idx="1">
                  <c:v>325</c:v>
                </c:pt>
                <c:pt idx="2">
                  <c:v>2279</c:v>
                </c:pt>
                <c:pt idx="3">
                  <c:v>3410</c:v>
                </c:pt>
                <c:pt idx="4">
                  <c:v>4253</c:v>
                </c:pt>
                <c:pt idx="5">
                  <c:v>16430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324</c:v>
                </c:pt>
                <c:pt idx="1">
                  <c:v>375</c:v>
                </c:pt>
                <c:pt idx="2">
                  <c:v>2308</c:v>
                </c:pt>
                <c:pt idx="3">
                  <c:v>2880</c:v>
                </c:pt>
                <c:pt idx="4">
                  <c:v>2420</c:v>
                </c:pt>
                <c:pt idx="5">
                  <c:v>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294208"/>
        <c:axId val="121320576"/>
      </c:barChart>
      <c:catAx>
        <c:axId val="12129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320576"/>
        <c:crosses val="autoZero"/>
        <c:auto val="1"/>
        <c:lblAlgn val="ctr"/>
        <c:lblOffset val="100"/>
        <c:noMultiLvlLbl val="0"/>
      </c:catAx>
      <c:valAx>
        <c:axId val="1213205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94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0.87</c:v>
                </c:pt>
                <c:pt idx="1">
                  <c:v>0.38</c:v>
                </c:pt>
                <c:pt idx="3">
                  <c:v>0.4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357440"/>
        <c:axId val="121358976"/>
      </c:barChart>
      <c:catAx>
        <c:axId val="12135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58976"/>
        <c:crosses val="autoZero"/>
        <c:auto val="1"/>
        <c:lblAlgn val="ctr"/>
        <c:lblOffset val="100"/>
        <c:noMultiLvlLbl val="0"/>
      </c:catAx>
      <c:valAx>
        <c:axId val="1213589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3574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14.789915966386555</c:v>
                </c:pt>
                <c:pt idx="1">
                  <c:v>62.906125070402751</c:v>
                </c:pt>
                <c:pt idx="2">
                  <c:v>17.322977493055163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85.210084033613441</c:v>
                </c:pt>
                <c:pt idx="1">
                  <c:v>37.093874929597256</c:v>
                </c:pt>
                <c:pt idx="2">
                  <c:v>82.677022506944837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467648"/>
        <c:axId val="121469184"/>
      </c:barChart>
      <c:catAx>
        <c:axId val="12146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69184"/>
        <c:crosses val="autoZero"/>
        <c:auto val="1"/>
        <c:lblAlgn val="ctr"/>
        <c:lblOffset val="100"/>
        <c:noMultiLvlLbl val="0"/>
      </c:catAx>
      <c:valAx>
        <c:axId val="121469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4676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29909</c:v>
                </c:pt>
                <c:pt idx="1">
                  <c:v>30209</c:v>
                </c:pt>
                <c:pt idx="2">
                  <c:v>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31783</c:v>
                </c:pt>
                <c:pt idx="1">
                  <c:v>31971</c:v>
                </c:pt>
                <c:pt idx="2">
                  <c:v>32266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521280"/>
        <c:axId val="121522816"/>
      </c:barChart>
      <c:catAx>
        <c:axId val="12152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522816"/>
        <c:crosses val="autoZero"/>
        <c:auto val="1"/>
        <c:lblAlgn val="ctr"/>
        <c:lblOffset val="100"/>
        <c:noMultiLvlLbl val="0"/>
      </c:catAx>
      <c:valAx>
        <c:axId val="121522816"/>
        <c:scaling>
          <c:orientation val="minMax"/>
          <c:max val="80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521280"/>
        <c:crosses val="autoZero"/>
        <c:crossBetween val="between"/>
        <c:majorUnit val="10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56400</c:v>
                </c:pt>
                <c:pt idx="1">
                  <c:v>66714</c:v>
                </c:pt>
                <c:pt idx="2">
                  <c:v>54255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60450</c:v>
                </c:pt>
                <c:pt idx="1">
                  <c:v>69908</c:v>
                </c:pt>
                <c:pt idx="2">
                  <c:v>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636352"/>
        <c:axId val="121637888"/>
      </c:barChart>
      <c:catAx>
        <c:axId val="12163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637888"/>
        <c:crosses val="autoZero"/>
        <c:auto val="1"/>
        <c:lblAlgn val="ctr"/>
        <c:lblOffset val="100"/>
        <c:noMultiLvlLbl val="0"/>
      </c:catAx>
      <c:valAx>
        <c:axId val="12163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6363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26.811178087465944</c:v>
                </c:pt>
                <c:pt idx="1">
                  <c:v>31.569807252262709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27.612597388250297</c:v>
                </c:pt>
                <c:pt idx="1">
                  <c:v>27.431166426182219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16.512934603441281</c:v>
                </c:pt>
                <c:pt idx="1">
                  <c:v>18.444132288932362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13.903809995701408</c:v>
                </c:pt>
                <c:pt idx="1">
                  <c:v>14.831970322806342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7.8471714066018921</c:v>
                </c:pt>
                <c:pt idx="1">
                  <c:v>5.032980297786807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7.3123085185391794</c:v>
                </c:pt>
                <c:pt idx="1">
                  <c:v>2.6899434120295553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1846016"/>
        <c:axId val="121851904"/>
      </c:barChart>
      <c:catAx>
        <c:axId val="121846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851904"/>
        <c:crosses val="autoZero"/>
        <c:auto val="1"/>
        <c:lblAlgn val="ctr"/>
        <c:lblOffset val="100"/>
        <c:noMultiLvlLbl val="0"/>
      </c:catAx>
      <c:valAx>
        <c:axId val="1218519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46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51.79</c:v>
                </c:pt>
                <c:pt idx="1">
                  <c:v>40.049999999999997</c:v>
                </c:pt>
                <c:pt idx="2">
                  <c:v>6.73</c:v>
                </c:pt>
                <c:pt idx="3">
                  <c:v>1.07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54.27</c:v>
                </c:pt>
                <c:pt idx="1">
                  <c:v>36.11</c:v>
                </c:pt>
                <c:pt idx="2">
                  <c:v>7.84</c:v>
                </c:pt>
                <c:pt idx="3">
                  <c:v>1.36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1889536"/>
        <c:axId val="121891072"/>
      </c:barChart>
      <c:catAx>
        <c:axId val="1218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91072"/>
        <c:crosses val="autoZero"/>
        <c:auto val="1"/>
        <c:lblAlgn val="ctr"/>
        <c:lblOffset val="100"/>
        <c:noMultiLvlLbl val="0"/>
      </c:catAx>
      <c:valAx>
        <c:axId val="121891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895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65864</c:v>
                </c:pt>
                <c:pt idx="1">
                  <c:v>74933</c:v>
                </c:pt>
                <c:pt idx="2">
                  <c:v>86007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924608"/>
        <c:axId val="121950976"/>
      </c:barChart>
      <c:catAx>
        <c:axId val="1219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50976"/>
        <c:crosses val="autoZero"/>
        <c:auto val="1"/>
        <c:lblAlgn val="ctr"/>
        <c:lblOffset val="100"/>
        <c:noMultiLvlLbl val="0"/>
      </c:catAx>
      <c:valAx>
        <c:axId val="12195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92460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1022517</c:v>
                </c:pt>
                <c:pt idx="1">
                  <c:v>1055574</c:v>
                </c:pt>
                <c:pt idx="2">
                  <c:v>1082134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1192958</c:v>
                </c:pt>
                <c:pt idx="1">
                  <c:v>1218016</c:v>
                </c:pt>
                <c:pt idx="2">
                  <c:v>1227901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47488"/>
        <c:axId val="122049280"/>
      </c:barChart>
      <c:catAx>
        <c:axId val="12204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49280"/>
        <c:crosses val="autoZero"/>
        <c:auto val="1"/>
        <c:lblAlgn val="ctr"/>
        <c:lblOffset val="100"/>
        <c:noMultiLvlLbl val="0"/>
      </c:catAx>
      <c:valAx>
        <c:axId val="12204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0474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13.7</c:v>
                </c:pt>
                <c:pt idx="1">
                  <c:v>11.1</c:v>
                </c:pt>
                <c:pt idx="2">
                  <c:v>1.1000000000000001</c:v>
                </c:pt>
                <c:pt idx="3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53.7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86.678589516333247</c:v>
                </c:pt>
                <c:pt idx="1">
                  <c:v>93.911948390367144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13.321410483666751</c:v>
                </c:pt>
                <c:pt idx="1">
                  <c:v>6.0880516096328474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158080"/>
        <c:axId val="122364672"/>
      </c:barChart>
      <c:catAx>
        <c:axId val="122158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364672"/>
        <c:crosses val="autoZero"/>
        <c:auto val="1"/>
        <c:lblAlgn val="ctr"/>
        <c:lblOffset val="100"/>
        <c:noMultiLvlLbl val="0"/>
      </c:catAx>
      <c:valAx>
        <c:axId val="122364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1580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10.3</c:v>
                </c:pt>
                <c:pt idx="1">
                  <c:v>10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381824"/>
        <c:axId val="122383360"/>
      </c:barChart>
      <c:catAx>
        <c:axId val="1223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83360"/>
        <c:crosses val="autoZero"/>
        <c:auto val="1"/>
        <c:lblAlgn val="ctr"/>
        <c:lblOffset val="100"/>
        <c:noMultiLvlLbl val="0"/>
      </c:catAx>
      <c:valAx>
        <c:axId val="1223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3818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</c:v>
                </c:pt>
                <c:pt idx="1">
                  <c:v>12.9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490240"/>
        <c:axId val="122508416"/>
      </c:barChart>
      <c:catAx>
        <c:axId val="12249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08416"/>
        <c:crosses val="autoZero"/>
        <c:auto val="1"/>
        <c:lblAlgn val="ctr"/>
        <c:lblOffset val="100"/>
        <c:noMultiLvlLbl val="0"/>
      </c:catAx>
      <c:valAx>
        <c:axId val="12250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90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3.21</c:v>
                </c:pt>
                <c:pt idx="1">
                  <c:v>3.34</c:v>
                </c:pt>
                <c:pt idx="2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4.07</c:v>
                </c:pt>
                <c:pt idx="2">
                  <c:v>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539392"/>
        <c:axId val="122545280"/>
      </c:barChart>
      <c:catAx>
        <c:axId val="1225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45280"/>
        <c:crosses val="autoZero"/>
        <c:auto val="1"/>
        <c:lblAlgn val="ctr"/>
        <c:lblOffset val="100"/>
        <c:noMultiLvlLbl val="0"/>
      </c:catAx>
      <c:valAx>
        <c:axId val="1225452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53939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1374310</c:v>
                </c:pt>
                <c:pt idx="1">
                  <c:v>1720054</c:v>
                </c:pt>
                <c:pt idx="2">
                  <c:v>2096472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445711</c:v>
                </c:pt>
                <c:pt idx="1">
                  <c:v>871239</c:v>
                </c:pt>
                <c:pt idx="2">
                  <c:v>1772763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80352"/>
        <c:axId val="122619008"/>
      </c:barChart>
      <c:catAx>
        <c:axId val="12258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19008"/>
        <c:crosses val="autoZero"/>
        <c:auto val="1"/>
        <c:lblAlgn val="ctr"/>
        <c:lblOffset val="100"/>
        <c:noMultiLvlLbl val="0"/>
      </c:catAx>
      <c:valAx>
        <c:axId val="1226190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58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4936732</c:v>
                </c:pt>
                <c:pt idx="1">
                  <c:v>5732833</c:v>
                </c:pt>
                <c:pt idx="2">
                  <c:v>7306219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1264558</c:v>
                </c:pt>
                <c:pt idx="1">
                  <c:v>2429597</c:v>
                </c:pt>
                <c:pt idx="2">
                  <c:v>4939394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62912"/>
        <c:axId val="122664448"/>
      </c:barChart>
      <c:catAx>
        <c:axId val="12266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64448"/>
        <c:crosses val="autoZero"/>
        <c:auto val="1"/>
        <c:lblAlgn val="ctr"/>
        <c:lblOffset val="100"/>
        <c:noMultiLvlLbl val="0"/>
      </c:catAx>
      <c:valAx>
        <c:axId val="122664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662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3.6</c:v>
                </c:pt>
                <c:pt idx="1">
                  <c:v>3.3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765696"/>
        <c:axId val="122767232"/>
      </c:barChart>
      <c:catAx>
        <c:axId val="122765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7232"/>
        <c:crosses val="autoZero"/>
        <c:auto val="1"/>
        <c:lblAlgn val="ctr"/>
        <c:lblOffset val="100"/>
        <c:noMultiLvlLbl val="0"/>
      </c:catAx>
      <c:valAx>
        <c:axId val="122767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276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28.9</c:v>
                </c:pt>
                <c:pt idx="1">
                  <c:v>30.1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2950400"/>
        <c:axId val="122951936"/>
      </c:barChart>
      <c:catAx>
        <c:axId val="1229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51936"/>
        <c:crosses val="autoZero"/>
        <c:auto val="1"/>
        <c:lblAlgn val="ctr"/>
        <c:lblOffset val="100"/>
        <c:noMultiLvlLbl val="0"/>
      </c:catAx>
      <c:valAx>
        <c:axId val="122951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950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976302</c:v>
                </c:pt>
                <c:pt idx="1">
                  <c:v>1285084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20032"/>
        <c:axId val="123021568"/>
      </c:barChart>
      <c:catAx>
        <c:axId val="12302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21568"/>
        <c:crosses val="autoZero"/>
        <c:auto val="1"/>
        <c:lblAlgn val="ctr"/>
        <c:lblOffset val="100"/>
        <c:noMultiLvlLbl val="0"/>
      </c:catAx>
      <c:valAx>
        <c:axId val="123021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200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62</c:v>
                </c:pt>
                <c:pt idx="1">
                  <c:v>60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82240"/>
        <c:axId val="123083776"/>
      </c:barChart>
      <c:catAx>
        <c:axId val="1230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83776"/>
        <c:crosses val="autoZero"/>
        <c:auto val="1"/>
        <c:lblAlgn val="ctr"/>
        <c:lblOffset val="100"/>
        <c:noMultiLvlLbl val="0"/>
      </c:catAx>
      <c:valAx>
        <c:axId val="12308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0822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18.5</c:v>
                </c:pt>
                <c:pt idx="1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56.2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25.2</c:v>
                </c:pt>
                <c:pt idx="1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577984"/>
        <c:axId val="117592064"/>
      </c:barChart>
      <c:catAx>
        <c:axId val="117577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92064"/>
        <c:crosses val="autoZero"/>
        <c:auto val="1"/>
        <c:lblAlgn val="ctr"/>
        <c:lblOffset val="100"/>
        <c:noMultiLvlLbl val="0"/>
      </c:catAx>
      <c:valAx>
        <c:axId val="117592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779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109747</c:v>
                </c:pt>
                <c:pt idx="1">
                  <c:v>135194</c:v>
                </c:pt>
                <c:pt idx="2">
                  <c:v>149511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669952"/>
        <c:axId val="126671488"/>
      </c:barChart>
      <c:catAx>
        <c:axId val="12666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71488"/>
        <c:crosses val="autoZero"/>
        <c:auto val="1"/>
        <c:lblAlgn val="ctr"/>
        <c:lblOffset val="100"/>
        <c:noMultiLvlLbl val="0"/>
      </c:catAx>
      <c:valAx>
        <c:axId val="126671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6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23599</c:v>
                </c:pt>
                <c:pt idx="1">
                  <c:v>32757</c:v>
                </c:pt>
                <c:pt idx="2">
                  <c:v>32821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8687</c:v>
                </c:pt>
                <c:pt idx="1">
                  <c:v>9790</c:v>
                </c:pt>
                <c:pt idx="2">
                  <c:v>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19488"/>
        <c:axId val="126721024"/>
      </c:barChart>
      <c:catAx>
        <c:axId val="1267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21024"/>
        <c:crosses val="autoZero"/>
        <c:auto val="1"/>
        <c:lblAlgn val="ctr"/>
        <c:lblOffset val="100"/>
        <c:noMultiLvlLbl val="0"/>
      </c:catAx>
      <c:valAx>
        <c:axId val="12672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19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267589</c:v>
                </c:pt>
                <c:pt idx="1">
                  <c:v>239448</c:v>
                </c:pt>
                <c:pt idx="2">
                  <c:v>217473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209975</c:v>
                </c:pt>
                <c:pt idx="1">
                  <c:v>187704</c:v>
                </c:pt>
                <c:pt idx="2">
                  <c:v>170291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748544"/>
        <c:axId val="126750080"/>
      </c:barChart>
      <c:catAx>
        <c:axId val="12674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50080"/>
        <c:crosses val="autoZero"/>
        <c:auto val="1"/>
        <c:lblAlgn val="ctr"/>
        <c:lblOffset val="100"/>
        <c:noMultiLvlLbl val="0"/>
      </c:catAx>
      <c:valAx>
        <c:axId val="126750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7485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19.100000000000001</c:v>
                </c:pt>
                <c:pt idx="1">
                  <c:v>53.7</c:v>
                </c:pt>
                <c:pt idx="2">
                  <c:v>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18.5</c:v>
                </c:pt>
                <c:pt idx="1">
                  <c:v>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56.2</c:v>
                </c:pt>
                <c:pt idx="1">
                  <c:v>50.6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25.2</c:v>
                </c:pt>
                <c:pt idx="1">
                  <c:v>29.6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305984"/>
        <c:axId val="127315968"/>
      </c:barChart>
      <c:catAx>
        <c:axId val="12730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15968"/>
        <c:crosses val="autoZero"/>
        <c:auto val="1"/>
        <c:lblAlgn val="ctr"/>
        <c:lblOffset val="100"/>
        <c:noMultiLvlLbl val="0"/>
      </c:catAx>
      <c:valAx>
        <c:axId val="1273159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3059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544</c:v>
                </c:pt>
                <c:pt idx="1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40</c:v>
                </c:pt>
                <c:pt idx="1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822464"/>
        <c:axId val="127832448"/>
      </c:barChart>
      <c:catAx>
        <c:axId val="127822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832448"/>
        <c:crosses val="autoZero"/>
        <c:auto val="1"/>
        <c:lblAlgn val="ctr"/>
        <c:lblOffset val="100"/>
        <c:noMultiLvlLbl val="0"/>
      </c:catAx>
      <c:valAx>
        <c:axId val="12783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8224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36957</c:v>
                </c:pt>
                <c:pt idx="1">
                  <c:v>67886</c:v>
                </c:pt>
                <c:pt idx="2">
                  <c:v>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26965</c:v>
                </c:pt>
                <c:pt idx="1">
                  <c:v>67421</c:v>
                </c:pt>
                <c:pt idx="2">
                  <c:v>18327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274432"/>
        <c:axId val="128275968"/>
      </c:barChart>
      <c:catAx>
        <c:axId val="12827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275968"/>
        <c:crosses val="autoZero"/>
        <c:auto val="1"/>
        <c:lblAlgn val="ctr"/>
        <c:lblOffset val="100"/>
        <c:noMultiLvlLbl val="0"/>
      </c:catAx>
      <c:valAx>
        <c:axId val="128275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27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9978</c:v>
                </c:pt>
                <c:pt idx="1">
                  <c:v>17857</c:v>
                </c:pt>
                <c:pt idx="2">
                  <c:v>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6693</c:v>
                </c:pt>
                <c:pt idx="1">
                  <c:v>17690</c:v>
                </c:pt>
                <c:pt idx="2">
                  <c:v>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19872"/>
        <c:axId val="128321408"/>
      </c:barChart>
      <c:catAx>
        <c:axId val="12831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321408"/>
        <c:crosses val="autoZero"/>
        <c:auto val="1"/>
        <c:lblAlgn val="ctr"/>
        <c:lblOffset val="100"/>
        <c:noMultiLvlLbl val="0"/>
      </c:catAx>
      <c:valAx>
        <c:axId val="128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831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372409</c:v>
                </c:pt>
                <c:pt idx="1">
                  <c:v>334779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369024"/>
        <c:axId val="128370560"/>
      </c:barChart>
      <c:catAx>
        <c:axId val="128369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8370560"/>
        <c:crosses val="autoZero"/>
        <c:auto val="1"/>
        <c:lblAlgn val="ctr"/>
        <c:lblOffset val="100"/>
        <c:noMultiLvlLbl val="0"/>
      </c:catAx>
      <c:valAx>
        <c:axId val="12837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36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204286</c:v>
                </c:pt>
                <c:pt idx="1">
                  <c:v>182773</c:v>
                </c:pt>
                <c:pt idx="2">
                  <c:v>167060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620800"/>
        <c:axId val="128630784"/>
      </c:barChart>
      <c:catAx>
        <c:axId val="1286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30784"/>
        <c:crosses val="autoZero"/>
        <c:auto val="1"/>
        <c:lblAlgn val="ctr"/>
        <c:lblOffset val="100"/>
        <c:noMultiLvlLbl val="0"/>
      </c:catAx>
      <c:valAx>
        <c:axId val="12863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20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21.7</c:v>
                </c:pt>
                <c:pt idx="1">
                  <c:v>20.9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20.9</c:v>
                </c:pt>
                <c:pt idx="1">
                  <c:v>20.100000000000001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57.4</c:v>
                </c:pt>
                <c:pt idx="1">
                  <c:v>59</c:v>
                </c:pt>
                <c:pt idx="2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7611904"/>
        <c:axId val="117617792"/>
      </c:barChart>
      <c:catAx>
        <c:axId val="1176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17792"/>
        <c:crosses val="autoZero"/>
        <c:auto val="1"/>
        <c:lblAlgn val="ctr"/>
        <c:lblOffset val="100"/>
        <c:noMultiLvlLbl val="0"/>
      </c:catAx>
      <c:valAx>
        <c:axId val="117617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76119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6235</c:v>
                </c:pt>
                <c:pt idx="1">
                  <c:v>6777</c:v>
                </c:pt>
                <c:pt idx="2">
                  <c:v>5035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27680"/>
        <c:axId val="128749952"/>
      </c:barChart>
      <c:catAx>
        <c:axId val="128727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49952"/>
        <c:crosses val="autoZero"/>
        <c:auto val="1"/>
        <c:lblAlgn val="ctr"/>
        <c:lblOffset val="100"/>
        <c:noMultiLvlLbl val="0"/>
      </c:catAx>
      <c:valAx>
        <c:axId val="1287499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2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8399</c:v>
                </c:pt>
                <c:pt idx="1">
                  <c:v>16922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796928"/>
        <c:axId val="128802816"/>
      </c:barChart>
      <c:catAx>
        <c:axId val="12879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02816"/>
        <c:crosses val="autoZero"/>
        <c:auto val="1"/>
        <c:lblAlgn val="ctr"/>
        <c:lblOffset val="100"/>
        <c:noMultiLvlLbl val="0"/>
      </c:catAx>
      <c:valAx>
        <c:axId val="128802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9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2359306</c:v>
                </c:pt>
                <c:pt idx="1">
                  <c:v>2289953</c:v>
                </c:pt>
                <c:pt idx="2">
                  <c:v>2288948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31872"/>
        <c:axId val="128833408"/>
      </c:barChart>
      <c:catAx>
        <c:axId val="12883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33408"/>
        <c:crosses val="autoZero"/>
        <c:auto val="1"/>
        <c:lblAlgn val="ctr"/>
        <c:lblOffset val="100"/>
        <c:noMultiLvlLbl val="0"/>
      </c:catAx>
      <c:valAx>
        <c:axId val="12883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31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17.405369896296001</c:v>
                </c:pt>
                <c:pt idx="1">
                  <c:v>60.54833640410483</c:v>
                </c:pt>
                <c:pt idx="2">
                  <c:v>22.046293699599172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5010</c:v>
                </c:pt>
                <c:pt idx="1">
                  <c:v>4869</c:v>
                </c:pt>
                <c:pt idx="2">
                  <c:v>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557</c:v>
                </c:pt>
                <c:pt idx="1">
                  <c:v>574</c:v>
                </c:pt>
                <c:pt idx="2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030016"/>
        <c:axId val="129031552"/>
      </c:barChart>
      <c:catAx>
        <c:axId val="12903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31552"/>
        <c:crosses val="autoZero"/>
        <c:auto val="1"/>
        <c:lblAlgn val="ctr"/>
        <c:lblOffset val="100"/>
        <c:noMultiLvlLbl val="0"/>
      </c:catAx>
      <c:valAx>
        <c:axId val="129031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030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327</c:v>
                </c:pt>
                <c:pt idx="1">
                  <c:v>307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261</c:v>
                </c:pt>
                <c:pt idx="1">
                  <c:v>269</c:v>
                </c:pt>
                <c:pt idx="2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9104128"/>
        <c:axId val="129114112"/>
      </c:barChart>
      <c:catAx>
        <c:axId val="12910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14112"/>
        <c:crosses val="autoZero"/>
        <c:auto val="1"/>
        <c:lblAlgn val="ctr"/>
        <c:lblOffset val="100"/>
        <c:noMultiLvlLbl val="0"/>
      </c:catAx>
      <c:valAx>
        <c:axId val="12911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910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96.3</c:v>
                </c:pt>
                <c:pt idx="1">
                  <c:v>97.7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96.4</c:v>
                </c:pt>
                <c:pt idx="1">
                  <c:v>97.8</c:v>
                </c:pt>
                <c:pt idx="2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161856"/>
        <c:axId val="129180032"/>
      </c:barChart>
      <c:catAx>
        <c:axId val="12916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80032"/>
        <c:crosses val="autoZero"/>
        <c:auto val="1"/>
        <c:lblAlgn val="ctr"/>
        <c:lblOffset val="100"/>
        <c:noMultiLvlLbl val="0"/>
      </c:catAx>
      <c:valAx>
        <c:axId val="12918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61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175769</c:v>
                </c:pt>
                <c:pt idx="1">
                  <c:v>156220</c:v>
                </c:pt>
                <c:pt idx="2">
                  <c:v>148407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9254528"/>
        <c:axId val="129256064"/>
      </c:barChart>
      <c:catAx>
        <c:axId val="1292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56064"/>
        <c:crosses val="autoZero"/>
        <c:auto val="1"/>
        <c:lblAlgn val="ctr"/>
        <c:lblOffset val="100"/>
        <c:noMultiLvlLbl val="0"/>
      </c:catAx>
      <c:valAx>
        <c:axId val="12925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5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7048</c:v>
                </c:pt>
                <c:pt idx="1">
                  <c:v>8417</c:v>
                </c:pt>
                <c:pt idx="2">
                  <c:v>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9635</c:v>
                </c:pt>
                <c:pt idx="1">
                  <c:v>11241</c:v>
                </c:pt>
                <c:pt idx="2">
                  <c:v>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295488"/>
        <c:axId val="129297024"/>
      </c:barChart>
      <c:catAx>
        <c:axId val="12929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97024"/>
        <c:crosses val="autoZero"/>
        <c:auto val="1"/>
        <c:lblAlgn val="ctr"/>
        <c:lblOffset val="100"/>
        <c:noMultiLvlLbl val="0"/>
      </c:catAx>
      <c:valAx>
        <c:axId val="12929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295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22932</c:v>
                </c:pt>
                <c:pt idx="1">
                  <c:v>24019</c:v>
                </c:pt>
                <c:pt idx="2">
                  <c:v>23106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34161</c:v>
                </c:pt>
                <c:pt idx="1">
                  <c:v>41164</c:v>
                </c:pt>
                <c:pt idx="2">
                  <c:v>45297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422848"/>
        <c:axId val="129424384"/>
      </c:barChart>
      <c:catAx>
        <c:axId val="1294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4384"/>
        <c:crosses val="autoZero"/>
        <c:auto val="1"/>
        <c:lblAlgn val="ctr"/>
        <c:lblOffset val="100"/>
        <c:noMultiLvlLbl val="0"/>
      </c:catAx>
      <c:valAx>
        <c:axId val="12942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422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544</c:v>
                </c:pt>
                <c:pt idx="1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40</c:v>
                </c:pt>
                <c:pt idx="1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632384"/>
        <c:axId val="117634176"/>
      </c:barChart>
      <c:catAx>
        <c:axId val="117632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634176"/>
        <c:crosses val="autoZero"/>
        <c:auto val="1"/>
        <c:lblAlgn val="ctr"/>
        <c:lblOffset val="100"/>
        <c:noMultiLvlLbl val="0"/>
      </c:catAx>
      <c:valAx>
        <c:axId val="11763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632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2.2847500220948498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2.3404035352359962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2.3533828528059861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2.4758235827147903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2.483356088402807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2.7517353647690905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2.9887842190704736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3.3664898628528785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3.515399397609615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3.584737462917039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3.4318215954537274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3.5036955043095084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3.7473015398572334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4.1067911240674206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3.6106360780913769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2.078986574884135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1.6102306432234683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1.1371682790280186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621376"/>
        <c:axId val="129700992"/>
      </c:barChart>
      <c:catAx>
        <c:axId val="1296213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700992"/>
        <c:crosses val="autoZero"/>
        <c:auto val="1"/>
        <c:lblAlgn val="ctr"/>
        <c:lblOffset val="100"/>
        <c:noMultiLvlLbl val="0"/>
      </c:catAx>
      <c:valAx>
        <c:axId val="1297009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621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2.4294731642480869</c:v>
                </c:pt>
                <c:pt idx="1">
                  <c:v>2.4823357489869005</c:v>
                </c:pt>
                <c:pt idx="2">
                  <c:v>2.505323395827622</c:v>
                </c:pt>
                <c:pt idx="3">
                  <c:v>2.6028558399951747</c:v>
                </c:pt>
                <c:pt idx="4">
                  <c:v>2.5879108685504235</c:v>
                </c:pt>
                <c:pt idx="5">
                  <c:v>2.86902938262413</c:v>
                </c:pt>
                <c:pt idx="6">
                  <c:v>3.0764583838813984</c:v>
                </c:pt>
                <c:pt idx="7">
                  <c:v>3.4439606335047355</c:v>
                </c:pt>
                <c:pt idx="8">
                  <c:v>3.5855777424360213</c:v>
                </c:pt>
                <c:pt idx="9">
                  <c:v>3.5802809804681526</c:v>
                </c:pt>
                <c:pt idx="10">
                  <c:v>3.3359397003413185</c:v>
                </c:pt>
                <c:pt idx="11">
                  <c:v>3.2720784568986874</c:v>
                </c:pt>
                <c:pt idx="12">
                  <c:v>3.3548009745441822</c:v>
                </c:pt>
                <c:pt idx="13">
                  <c:v>3.5001843363194762</c:v>
                </c:pt>
                <c:pt idx="14">
                  <c:v>2.8488926841513829</c:v>
                </c:pt>
                <c:pt idx="15">
                  <c:v>1.4783217637347064</c:v>
                </c:pt>
                <c:pt idx="16">
                  <c:v>1.0358095620508161</c:v>
                </c:pt>
                <c:pt idx="17">
                  <c:v>0.63927265404836919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732992"/>
        <c:axId val="129734528"/>
      </c:barChart>
      <c:catAx>
        <c:axId val="129732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734528"/>
        <c:crosses val="autoZero"/>
        <c:auto val="1"/>
        <c:lblAlgn val="ctr"/>
        <c:lblOffset val="100"/>
        <c:noMultiLvlLbl val="0"/>
      </c:catAx>
      <c:valAx>
        <c:axId val="12973452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3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0.38982834950193307</c:v>
                </c:pt>
                <c:pt idx="1">
                  <c:v>0.40941856140311178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1.3989034532009492</c:v>
                </c:pt>
                <c:pt idx="1">
                  <c:v>0.59764817013591442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6.9815421849358978</c:v>
                </c:pt>
                <c:pt idx="1">
                  <c:v>3.4184643135714752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19.056870830527149</c:v>
                </c:pt>
                <c:pt idx="1">
                  <c:v>16.444778133975536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48.138939742774944</c:v>
                </c:pt>
                <c:pt idx="1">
                  <c:v>58.399248979556084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6.295793905573932</c:v>
                </c:pt>
                <c:pt idx="1">
                  <c:v>5.7748566560537329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17.738121533485195</c:v>
                </c:pt>
                <c:pt idx="1">
                  <c:v>14.955585185304148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001152"/>
        <c:axId val="130019328"/>
      </c:barChart>
      <c:catAx>
        <c:axId val="130001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19328"/>
        <c:crosses val="autoZero"/>
        <c:auto val="1"/>
        <c:lblAlgn val="ctr"/>
        <c:lblOffset val="100"/>
        <c:noMultiLvlLbl val="0"/>
      </c:catAx>
      <c:valAx>
        <c:axId val="13001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01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26.032382821128174</c:v>
                </c:pt>
                <c:pt idx="1">
                  <c:v>22.202771869875196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26.960998871201824</c:v>
                </c:pt>
                <c:pt idx="1">
                  <c:v>32.484335186672894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46.567261058631104</c:v>
                </c:pt>
                <c:pt idx="1">
                  <c:v>44.820765773674061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0.43935724903889545</c:v>
                </c:pt>
                <c:pt idx="1">
                  <c:v>0.49212716977785109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079360"/>
        <c:axId val="130171264"/>
      </c:barChart>
      <c:catAx>
        <c:axId val="130079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71264"/>
        <c:crosses val="autoZero"/>
        <c:auto val="1"/>
        <c:lblAlgn val="ctr"/>
        <c:lblOffset val="100"/>
        <c:noMultiLvlLbl val="0"/>
      </c:catAx>
      <c:valAx>
        <c:axId val="130171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079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283</c:v>
                </c:pt>
                <c:pt idx="1">
                  <c:v>325</c:v>
                </c:pt>
                <c:pt idx="2">
                  <c:v>2279</c:v>
                </c:pt>
                <c:pt idx="3">
                  <c:v>3410</c:v>
                </c:pt>
                <c:pt idx="4">
                  <c:v>4253</c:v>
                </c:pt>
                <c:pt idx="5">
                  <c:v>16430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324</c:v>
                </c:pt>
                <c:pt idx="1">
                  <c:v>375</c:v>
                </c:pt>
                <c:pt idx="2">
                  <c:v>2308</c:v>
                </c:pt>
                <c:pt idx="3">
                  <c:v>2880</c:v>
                </c:pt>
                <c:pt idx="4">
                  <c:v>2420</c:v>
                </c:pt>
                <c:pt idx="5">
                  <c:v>2669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0210816"/>
        <c:axId val="130212608"/>
      </c:barChart>
      <c:catAx>
        <c:axId val="13021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12608"/>
        <c:crosses val="autoZero"/>
        <c:auto val="1"/>
        <c:lblAlgn val="ctr"/>
        <c:lblOffset val="100"/>
        <c:noMultiLvlLbl val="0"/>
      </c:catAx>
      <c:valAx>
        <c:axId val="130212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21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0.87</c:v>
                </c:pt>
                <c:pt idx="1">
                  <c:v>0.38</c:v>
                </c:pt>
                <c:pt idx="3">
                  <c:v>0.4</c:v>
                </c:pt>
                <c:pt idx="4">
                  <c:v>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0249472"/>
        <c:axId val="130251008"/>
      </c:barChart>
      <c:catAx>
        <c:axId val="13024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251008"/>
        <c:crosses val="autoZero"/>
        <c:auto val="1"/>
        <c:lblAlgn val="ctr"/>
        <c:lblOffset val="100"/>
        <c:noMultiLvlLbl val="0"/>
      </c:catAx>
      <c:valAx>
        <c:axId val="13025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24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14.789915966386555</c:v>
                </c:pt>
                <c:pt idx="1">
                  <c:v>62.906125070402751</c:v>
                </c:pt>
                <c:pt idx="2">
                  <c:v>17.322977493055163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85.210084033613441</c:v>
                </c:pt>
                <c:pt idx="1">
                  <c:v>37.093874929597256</c:v>
                </c:pt>
                <c:pt idx="2">
                  <c:v>82.677022506944837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0310912"/>
        <c:axId val="130312448"/>
      </c:barChart>
      <c:catAx>
        <c:axId val="130310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312448"/>
        <c:crosses val="autoZero"/>
        <c:auto val="1"/>
        <c:lblAlgn val="ctr"/>
        <c:lblOffset val="100"/>
        <c:noMultiLvlLbl val="0"/>
      </c:catAx>
      <c:valAx>
        <c:axId val="130312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310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10.5</c:v>
                </c:pt>
                <c:pt idx="1">
                  <c:v>10.1</c:v>
                </c:pt>
                <c:pt idx="2">
                  <c:v>8.6999999999999993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362368"/>
        <c:axId val="130384640"/>
      </c:barChart>
      <c:catAx>
        <c:axId val="13036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0384640"/>
        <c:crosses val="autoZero"/>
        <c:auto val="1"/>
        <c:lblAlgn val="ctr"/>
        <c:lblOffset val="100"/>
        <c:noMultiLvlLbl val="0"/>
      </c:catAx>
      <c:valAx>
        <c:axId val="13038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3623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29909</c:v>
                </c:pt>
                <c:pt idx="1">
                  <c:v>30209</c:v>
                </c:pt>
                <c:pt idx="2">
                  <c:v>30434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31783</c:v>
                </c:pt>
                <c:pt idx="1">
                  <c:v>31971</c:v>
                </c:pt>
                <c:pt idx="2">
                  <c:v>32266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632704"/>
        <c:axId val="130642688"/>
      </c:barChart>
      <c:catAx>
        <c:axId val="1306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642688"/>
        <c:crosses val="autoZero"/>
        <c:auto val="1"/>
        <c:lblAlgn val="ctr"/>
        <c:lblOffset val="100"/>
        <c:noMultiLvlLbl val="0"/>
      </c:catAx>
      <c:valAx>
        <c:axId val="130642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6327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56400</c:v>
                </c:pt>
                <c:pt idx="1">
                  <c:v>66714</c:v>
                </c:pt>
                <c:pt idx="2">
                  <c:v>54255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60450</c:v>
                </c:pt>
                <c:pt idx="1">
                  <c:v>69908</c:v>
                </c:pt>
                <c:pt idx="2">
                  <c:v>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0706816"/>
        <c:axId val="130712704"/>
      </c:barChart>
      <c:catAx>
        <c:axId val="1307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712704"/>
        <c:crosses val="autoZero"/>
        <c:auto val="1"/>
        <c:lblAlgn val="ctr"/>
        <c:lblOffset val="100"/>
        <c:noMultiLvlLbl val="0"/>
      </c:catAx>
      <c:valAx>
        <c:axId val="13071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0706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36957</c:v>
                </c:pt>
                <c:pt idx="1">
                  <c:v>67886</c:v>
                </c:pt>
                <c:pt idx="2">
                  <c:v>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26965</c:v>
                </c:pt>
                <c:pt idx="1">
                  <c:v>67421</c:v>
                </c:pt>
                <c:pt idx="2">
                  <c:v>18327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42816"/>
        <c:axId val="119044352"/>
      </c:barChart>
      <c:catAx>
        <c:axId val="11904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044352"/>
        <c:crosses val="autoZero"/>
        <c:auto val="1"/>
        <c:lblAlgn val="ctr"/>
        <c:lblOffset val="100"/>
        <c:noMultiLvlLbl val="0"/>
      </c:catAx>
      <c:valAx>
        <c:axId val="11904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042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26.811178087465944</c:v>
                </c:pt>
                <c:pt idx="1">
                  <c:v>31.569807252262709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27.612597388250297</c:v>
                </c:pt>
                <c:pt idx="1">
                  <c:v>27.431166426182219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16.512934603441281</c:v>
                </c:pt>
                <c:pt idx="1">
                  <c:v>18.444132288932362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13.903809995701408</c:v>
                </c:pt>
                <c:pt idx="1">
                  <c:v>14.831970322806342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7.8471714066018921</c:v>
                </c:pt>
                <c:pt idx="1">
                  <c:v>5.032980297786807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7.3123085185391794</c:v>
                </c:pt>
                <c:pt idx="1">
                  <c:v>2.6899434120295553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0846720"/>
        <c:axId val="130848256"/>
      </c:barChart>
      <c:catAx>
        <c:axId val="130846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848256"/>
        <c:crosses val="autoZero"/>
        <c:auto val="1"/>
        <c:lblAlgn val="ctr"/>
        <c:lblOffset val="100"/>
        <c:noMultiLvlLbl val="0"/>
      </c:catAx>
      <c:valAx>
        <c:axId val="1308482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8467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51.79</c:v>
                </c:pt>
                <c:pt idx="1">
                  <c:v>40.049999999999997</c:v>
                </c:pt>
                <c:pt idx="2">
                  <c:v>6.73</c:v>
                </c:pt>
                <c:pt idx="3">
                  <c:v>1.07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54.27</c:v>
                </c:pt>
                <c:pt idx="1">
                  <c:v>36.11</c:v>
                </c:pt>
                <c:pt idx="2">
                  <c:v>7.84</c:v>
                </c:pt>
                <c:pt idx="3">
                  <c:v>1.36</c:v>
                </c:pt>
                <c:pt idx="4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0959616"/>
        <c:axId val="130973696"/>
      </c:barChart>
      <c:catAx>
        <c:axId val="13095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73696"/>
        <c:crosses val="autoZero"/>
        <c:auto val="1"/>
        <c:lblAlgn val="ctr"/>
        <c:lblOffset val="100"/>
        <c:noMultiLvlLbl val="0"/>
      </c:catAx>
      <c:valAx>
        <c:axId val="130973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596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65864</c:v>
                </c:pt>
                <c:pt idx="1">
                  <c:v>74933</c:v>
                </c:pt>
                <c:pt idx="2">
                  <c:v>86007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015424"/>
        <c:axId val="131016960"/>
      </c:barChart>
      <c:catAx>
        <c:axId val="1310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16960"/>
        <c:crosses val="autoZero"/>
        <c:auto val="1"/>
        <c:lblAlgn val="ctr"/>
        <c:lblOffset val="100"/>
        <c:noMultiLvlLbl val="0"/>
      </c:catAx>
      <c:valAx>
        <c:axId val="1310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15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1022517</c:v>
                </c:pt>
                <c:pt idx="1">
                  <c:v>1055574</c:v>
                </c:pt>
                <c:pt idx="2">
                  <c:v>1082134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1192958</c:v>
                </c:pt>
                <c:pt idx="1">
                  <c:v>1218016</c:v>
                </c:pt>
                <c:pt idx="2">
                  <c:v>1227901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68672"/>
        <c:axId val="131070208"/>
      </c:barChart>
      <c:catAx>
        <c:axId val="1310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70208"/>
        <c:crosses val="autoZero"/>
        <c:auto val="1"/>
        <c:lblAlgn val="ctr"/>
        <c:lblOffset val="100"/>
        <c:noMultiLvlLbl val="0"/>
      </c:catAx>
      <c:valAx>
        <c:axId val="13107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68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13.7</c:v>
                </c:pt>
                <c:pt idx="1">
                  <c:v>11.1</c:v>
                </c:pt>
                <c:pt idx="2">
                  <c:v>1.1000000000000001</c:v>
                </c:pt>
                <c:pt idx="3">
                  <c:v>74.099999999999994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86.678589516333247</c:v>
                </c:pt>
                <c:pt idx="1">
                  <c:v>93.911948390367144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13.321410483666751</c:v>
                </c:pt>
                <c:pt idx="1">
                  <c:v>6.0880516096328474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258624"/>
        <c:axId val="133272704"/>
      </c:barChart>
      <c:catAx>
        <c:axId val="133258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72704"/>
        <c:crosses val="autoZero"/>
        <c:auto val="1"/>
        <c:lblAlgn val="ctr"/>
        <c:lblOffset val="100"/>
        <c:noMultiLvlLbl val="0"/>
      </c:catAx>
      <c:valAx>
        <c:axId val="1332727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2586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8373</c:v>
                </c:pt>
                <c:pt idx="1">
                  <c:v>8088</c:v>
                </c:pt>
                <c:pt idx="2">
                  <c:v>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764992"/>
        <c:axId val="133766528"/>
      </c:barChart>
      <c:catAx>
        <c:axId val="13376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66528"/>
        <c:crosses val="autoZero"/>
        <c:auto val="1"/>
        <c:lblAlgn val="ctr"/>
        <c:lblOffset val="100"/>
        <c:noMultiLvlLbl val="0"/>
      </c:catAx>
      <c:valAx>
        <c:axId val="13376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6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10.3</c:v>
                </c:pt>
                <c:pt idx="1">
                  <c:v>10</c:v>
                </c:pt>
                <c:pt idx="2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20416"/>
        <c:axId val="133821952"/>
      </c:barChart>
      <c:catAx>
        <c:axId val="1338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21952"/>
        <c:crosses val="autoZero"/>
        <c:auto val="1"/>
        <c:lblAlgn val="ctr"/>
        <c:lblOffset val="100"/>
        <c:noMultiLvlLbl val="0"/>
      </c:catAx>
      <c:valAx>
        <c:axId val="133821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20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</c:v>
                </c:pt>
                <c:pt idx="1">
                  <c:v>12.9</c:v>
                </c:pt>
                <c:pt idx="2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24736"/>
        <c:axId val="133926272"/>
      </c:barChart>
      <c:catAx>
        <c:axId val="13392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26272"/>
        <c:crosses val="autoZero"/>
        <c:auto val="1"/>
        <c:lblAlgn val="ctr"/>
        <c:lblOffset val="100"/>
        <c:noMultiLvlLbl val="0"/>
      </c:catAx>
      <c:valAx>
        <c:axId val="13392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24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3.21</c:v>
                </c:pt>
                <c:pt idx="1">
                  <c:v>3.34</c:v>
                </c:pt>
                <c:pt idx="2">
                  <c:v>2.23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4.3099999999999996</c:v>
                </c:pt>
                <c:pt idx="1">
                  <c:v>4.07</c:v>
                </c:pt>
                <c:pt idx="2">
                  <c:v>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3965696"/>
        <c:axId val="133967232"/>
      </c:barChart>
      <c:catAx>
        <c:axId val="1339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967232"/>
        <c:crosses val="autoZero"/>
        <c:auto val="1"/>
        <c:lblAlgn val="ctr"/>
        <c:lblOffset val="100"/>
        <c:noMultiLvlLbl val="0"/>
      </c:catAx>
      <c:valAx>
        <c:axId val="13396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3965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9978</c:v>
                </c:pt>
                <c:pt idx="1">
                  <c:v>17857</c:v>
                </c:pt>
                <c:pt idx="2">
                  <c:v>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6693</c:v>
                </c:pt>
                <c:pt idx="1">
                  <c:v>17690</c:v>
                </c:pt>
                <c:pt idx="2">
                  <c:v>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11136"/>
        <c:axId val="119212672"/>
      </c:barChart>
      <c:catAx>
        <c:axId val="11921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212672"/>
        <c:crosses val="autoZero"/>
        <c:auto val="1"/>
        <c:lblAlgn val="ctr"/>
        <c:lblOffset val="100"/>
        <c:noMultiLvlLbl val="0"/>
      </c:catAx>
      <c:valAx>
        <c:axId val="11921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11136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4.5999999999999996</c:v>
                </c:pt>
                <c:pt idx="1">
                  <c:v>3.8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95232"/>
        <c:axId val="134096768"/>
      </c:barChart>
      <c:catAx>
        <c:axId val="1340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96768"/>
        <c:crosses val="autoZero"/>
        <c:auto val="1"/>
        <c:lblAlgn val="ctr"/>
        <c:lblOffset val="100"/>
        <c:noMultiLvlLbl val="0"/>
      </c:catAx>
      <c:valAx>
        <c:axId val="13409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95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21.7</c:v>
                </c:pt>
                <c:pt idx="1">
                  <c:v>20.9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20.9</c:v>
                </c:pt>
                <c:pt idx="1">
                  <c:v>20.100000000000001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57.4</c:v>
                </c:pt>
                <c:pt idx="1">
                  <c:v>59</c:v>
                </c:pt>
                <c:pt idx="2">
                  <c:v>57.9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321280"/>
        <c:axId val="134322816"/>
      </c:barChart>
      <c:catAx>
        <c:axId val="1343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22816"/>
        <c:crosses val="autoZero"/>
        <c:auto val="1"/>
        <c:lblAlgn val="ctr"/>
        <c:lblOffset val="100"/>
        <c:noMultiLvlLbl val="0"/>
      </c:catAx>
      <c:valAx>
        <c:axId val="134322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321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1374310</c:v>
                </c:pt>
                <c:pt idx="1">
                  <c:v>1720054</c:v>
                </c:pt>
                <c:pt idx="2">
                  <c:v>2096472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445711</c:v>
                </c:pt>
                <c:pt idx="1">
                  <c:v>871239</c:v>
                </c:pt>
                <c:pt idx="2">
                  <c:v>1772763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10080"/>
        <c:axId val="134511616"/>
      </c:barChart>
      <c:catAx>
        <c:axId val="134510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11616"/>
        <c:crosses val="autoZero"/>
        <c:auto val="1"/>
        <c:lblAlgn val="ctr"/>
        <c:lblOffset val="100"/>
        <c:noMultiLvlLbl val="0"/>
      </c:catAx>
      <c:valAx>
        <c:axId val="134511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510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4936732</c:v>
                </c:pt>
                <c:pt idx="1">
                  <c:v>5732833</c:v>
                </c:pt>
                <c:pt idx="2">
                  <c:v>7306219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1264558</c:v>
                </c:pt>
                <c:pt idx="1">
                  <c:v>2429597</c:v>
                </c:pt>
                <c:pt idx="2">
                  <c:v>4939394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571904"/>
        <c:axId val="134573440"/>
      </c:barChart>
      <c:catAx>
        <c:axId val="13457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73440"/>
        <c:crosses val="autoZero"/>
        <c:auto val="1"/>
        <c:lblAlgn val="ctr"/>
        <c:lblOffset val="100"/>
        <c:noMultiLvlLbl val="0"/>
      </c:catAx>
      <c:valAx>
        <c:axId val="13457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57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3.6</c:v>
                </c:pt>
                <c:pt idx="1">
                  <c:v>3.3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2.8</c:v>
                </c:pt>
                <c:pt idx="1">
                  <c:v>2.8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633728"/>
        <c:axId val="134643712"/>
      </c:barChart>
      <c:catAx>
        <c:axId val="13463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43712"/>
        <c:crosses val="autoZero"/>
        <c:auto val="1"/>
        <c:lblAlgn val="ctr"/>
        <c:lblOffset val="100"/>
        <c:noMultiLvlLbl val="0"/>
      </c:catAx>
      <c:valAx>
        <c:axId val="13464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63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28.9</c:v>
                </c:pt>
                <c:pt idx="1">
                  <c:v>30.1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35.5</c:v>
                </c:pt>
                <c:pt idx="1">
                  <c:v>36.6</c:v>
                </c:pt>
                <c:pt idx="2">
                  <c:v>37.9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675072"/>
        <c:axId val="139026816"/>
      </c:barChart>
      <c:catAx>
        <c:axId val="13467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026816"/>
        <c:crosses val="autoZero"/>
        <c:auto val="1"/>
        <c:lblAlgn val="ctr"/>
        <c:lblOffset val="100"/>
        <c:noMultiLvlLbl val="0"/>
      </c:catAx>
      <c:valAx>
        <c:axId val="139026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750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30782.735000000001</c:v>
                </c:pt>
                <c:pt idx="1">
                  <c:v>45021.707000000002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074176"/>
        <c:axId val="139096448"/>
      </c:barChart>
      <c:catAx>
        <c:axId val="139074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96448"/>
        <c:crosses val="autoZero"/>
        <c:auto val="1"/>
        <c:lblAlgn val="ctr"/>
        <c:lblOffset val="100"/>
        <c:noMultiLvlLbl val="0"/>
      </c:catAx>
      <c:valAx>
        <c:axId val="139096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7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976302</c:v>
                </c:pt>
                <c:pt idx="1">
                  <c:v>1285084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122944"/>
        <c:axId val="139124736"/>
      </c:barChart>
      <c:catAx>
        <c:axId val="13912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24736"/>
        <c:crosses val="autoZero"/>
        <c:auto val="1"/>
        <c:lblAlgn val="ctr"/>
        <c:lblOffset val="100"/>
        <c:noMultiLvlLbl val="0"/>
      </c:catAx>
      <c:valAx>
        <c:axId val="13912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2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74</c:v>
                </c:pt>
                <c:pt idx="1">
                  <c:v>73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62</c:v>
                </c:pt>
                <c:pt idx="1">
                  <c:v>60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258112"/>
        <c:axId val="139526144"/>
      </c:barChart>
      <c:catAx>
        <c:axId val="1392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26144"/>
        <c:crosses val="autoZero"/>
        <c:auto val="1"/>
        <c:lblAlgn val="ctr"/>
        <c:lblOffset val="100"/>
        <c:noMultiLvlLbl val="0"/>
      </c:catAx>
      <c:valAx>
        <c:axId val="139526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258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3423627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3240822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6136010</v>
      </c>
      <c r="C4" s="35">
        <v>2997576</v>
      </c>
      <c r="D4" s="63">
        <v>3138434</v>
      </c>
      <c r="E4" s="211"/>
    </row>
    <row r="5" spans="1:5" ht="30" x14ac:dyDescent="0.25">
      <c r="A5" s="201" t="s">
        <v>716</v>
      </c>
      <c r="B5" s="72">
        <v>6824556</v>
      </c>
      <c r="C5" s="61">
        <v>3303184</v>
      </c>
      <c r="D5" s="111">
        <v>3521372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971335</v>
      </c>
      <c r="C4" s="71">
        <v>1333293</v>
      </c>
    </row>
    <row r="5" spans="1:6" x14ac:dyDescent="0.25">
      <c r="A5" s="286" t="s">
        <v>719</v>
      </c>
      <c r="B5" s="214">
        <v>300221</v>
      </c>
      <c r="C5" s="214">
        <v>366371</v>
      </c>
    </row>
    <row r="6" spans="1:6" x14ac:dyDescent="0.25">
      <c r="A6" s="286" t="s">
        <v>720</v>
      </c>
      <c r="B6" s="214">
        <v>497970</v>
      </c>
      <c r="C6" s="214">
        <v>527308</v>
      </c>
    </row>
    <row r="7" spans="1:6" x14ac:dyDescent="0.25">
      <c r="A7" s="286" t="s">
        <v>721</v>
      </c>
      <c r="B7" s="214">
        <v>935922</v>
      </c>
      <c r="C7" s="214">
        <v>692506</v>
      </c>
    </row>
    <row r="8" spans="1:6" x14ac:dyDescent="0.25">
      <c r="A8" s="286" t="s">
        <v>722</v>
      </c>
      <c r="B8" s="214">
        <v>8334</v>
      </c>
      <c r="C8" s="214">
        <v>23800</v>
      </c>
    </row>
    <row r="9" spans="1:6" x14ac:dyDescent="0.25">
      <c r="A9" s="286" t="s">
        <v>723</v>
      </c>
      <c r="B9" s="214">
        <v>296243</v>
      </c>
      <c r="C9" s="214">
        <v>270773</v>
      </c>
    </row>
    <row r="10" spans="1:6" ht="30" x14ac:dyDescent="0.25">
      <c r="A10" s="293" t="s">
        <v>724</v>
      </c>
      <c r="B10" s="214">
        <v>528932</v>
      </c>
      <c r="C10" s="214">
        <v>70439</v>
      </c>
    </row>
    <row r="11" spans="1:6" x14ac:dyDescent="0.25">
      <c r="A11" s="286" t="s">
        <v>887</v>
      </c>
      <c r="B11" s="214">
        <v>148729</v>
      </c>
      <c r="C11" s="214">
        <v>214686</v>
      </c>
    </row>
    <row r="12" spans="1:6" x14ac:dyDescent="0.25">
      <c r="A12" s="294" t="s">
        <v>16</v>
      </c>
      <c r="B12" s="1">
        <f>SUM(B4:B11)</f>
        <v>3687686</v>
      </c>
      <c r="C12" s="1">
        <f>SUM(C4:C11)</f>
        <v>3499176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1114637</v>
      </c>
      <c r="C19" s="71">
        <v>1287053</v>
      </c>
    </row>
    <row r="20" spans="1:3" x14ac:dyDescent="0.25">
      <c r="A20" s="286" t="s">
        <v>719</v>
      </c>
      <c r="B20" s="214">
        <v>182380</v>
      </c>
      <c r="C20" s="214">
        <v>220451</v>
      </c>
    </row>
    <row r="21" spans="1:3" x14ac:dyDescent="0.25">
      <c r="A21" s="286" t="s">
        <v>720</v>
      </c>
      <c r="B21" s="214">
        <v>463213</v>
      </c>
      <c r="C21" s="214">
        <v>492239</v>
      </c>
    </row>
    <row r="22" spans="1:3" x14ac:dyDescent="0.25">
      <c r="A22" s="286" t="s">
        <v>721</v>
      </c>
      <c r="B22" s="214">
        <v>897914</v>
      </c>
      <c r="C22" s="214">
        <v>694653</v>
      </c>
    </row>
    <row r="23" spans="1:3" x14ac:dyDescent="0.25">
      <c r="A23" s="286" t="s">
        <v>722</v>
      </c>
      <c r="B23" s="214">
        <v>5606</v>
      </c>
      <c r="C23" s="214">
        <v>13519</v>
      </c>
    </row>
    <row r="24" spans="1:3" x14ac:dyDescent="0.25">
      <c r="A24" s="286" t="s">
        <v>723</v>
      </c>
      <c r="B24" s="214">
        <v>232032</v>
      </c>
      <c r="C24" s="214">
        <v>201312</v>
      </c>
    </row>
    <row r="25" spans="1:3" ht="30" x14ac:dyDescent="0.25">
      <c r="A25" s="293" t="s">
        <v>724</v>
      </c>
      <c r="B25" s="214">
        <v>385859</v>
      </c>
      <c r="C25" s="214">
        <v>73485</v>
      </c>
    </row>
    <row r="26" spans="1:3" x14ac:dyDescent="0.25">
      <c r="A26" s="286" t="s">
        <v>887</v>
      </c>
      <c r="B26" s="214">
        <v>133384</v>
      </c>
      <c r="C26" s="214">
        <v>249266</v>
      </c>
    </row>
    <row r="27" spans="1:3" x14ac:dyDescent="0.25">
      <c r="A27" s="294" t="s">
        <v>16</v>
      </c>
      <c r="B27" s="1">
        <f>SUM(B19:B26)</f>
        <v>3415025</v>
      </c>
      <c r="C27" s="1">
        <f>SUM(C19:C26)</f>
        <v>3231978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74.239999999999995</v>
      </c>
      <c r="C4" s="1018">
        <v>71.37</v>
      </c>
      <c r="D4" s="1018">
        <v>77.239999999999995</v>
      </c>
      <c r="E4" s="1019">
        <v>89</v>
      </c>
      <c r="F4" s="1019">
        <v>144.69999999999999</v>
      </c>
      <c r="G4" s="1020">
        <v>43.4</v>
      </c>
      <c r="H4" s="1021">
        <v>42</v>
      </c>
      <c r="I4" s="1022">
        <v>44.8</v>
      </c>
      <c r="J4" s="1019">
        <v>13</v>
      </c>
    </row>
    <row r="5" spans="1:12" x14ac:dyDescent="0.25">
      <c r="A5" s="498">
        <v>2021</v>
      </c>
      <c r="B5" s="757">
        <v>72.72</v>
      </c>
      <c r="C5" s="758">
        <v>69.959999999999994</v>
      </c>
      <c r="D5" s="758">
        <v>75.64</v>
      </c>
      <c r="E5" s="1023">
        <v>88</v>
      </c>
      <c r="F5" s="1023">
        <v>144.5</v>
      </c>
      <c r="G5" s="1024">
        <v>43.5</v>
      </c>
      <c r="H5" s="1025">
        <v>42</v>
      </c>
      <c r="I5" s="1026">
        <v>44.9</v>
      </c>
      <c r="J5" s="1023">
        <v>12.9</v>
      </c>
    </row>
    <row r="6" spans="1:12" x14ac:dyDescent="0.25">
      <c r="A6" s="499">
        <v>2022</v>
      </c>
      <c r="B6" s="1011">
        <v>75.62</v>
      </c>
      <c r="C6" s="1012">
        <v>72.97</v>
      </c>
      <c r="D6" s="1012">
        <v>78.12</v>
      </c>
      <c r="E6" s="1013">
        <v>86</v>
      </c>
      <c r="F6" s="1013">
        <v>149.69999999999999</v>
      </c>
      <c r="G6" s="1014">
        <v>43.8</v>
      </c>
      <c r="H6" s="1015">
        <v>42.4</v>
      </c>
      <c r="I6" s="1016">
        <v>45.2</v>
      </c>
      <c r="J6" s="1013">
        <v>11.6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12.9</v>
      </c>
    </row>
    <row r="13" spans="1:12" x14ac:dyDescent="0.25">
      <c r="A13" s="633">
        <f t="shared" si="0"/>
        <v>2022</v>
      </c>
      <c r="B13" s="627">
        <f t="shared" si="1"/>
        <v>11.6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2310035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2310035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34.700000000000003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86007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387764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2215475</v>
      </c>
      <c r="C5" s="70">
        <v>2215475</v>
      </c>
      <c r="D5" s="55">
        <v>1192958</v>
      </c>
      <c r="E5" s="110">
        <v>1022517</v>
      </c>
      <c r="F5" s="55">
        <v>32.1</v>
      </c>
      <c r="G5" s="55">
        <v>35.5</v>
      </c>
      <c r="H5" s="110">
        <v>28.9</v>
      </c>
      <c r="I5" s="55"/>
      <c r="J5" s="70"/>
      <c r="K5" s="55"/>
      <c r="L5" s="55"/>
      <c r="M5" s="71">
        <v>68</v>
      </c>
      <c r="N5" s="71">
        <v>62</v>
      </c>
      <c r="O5" s="71">
        <v>74</v>
      </c>
    </row>
    <row r="6" spans="1:16" x14ac:dyDescent="0.25">
      <c r="A6" s="215">
        <v>2021</v>
      </c>
      <c r="B6" s="212">
        <v>2273591</v>
      </c>
      <c r="C6" s="212">
        <v>2273591</v>
      </c>
      <c r="D6" s="58">
        <v>1218016</v>
      </c>
      <c r="E6" s="160">
        <v>1055574</v>
      </c>
      <c r="F6" s="58">
        <v>33.299999999999997</v>
      </c>
      <c r="G6" s="58">
        <v>36.6</v>
      </c>
      <c r="H6" s="160">
        <v>30.1</v>
      </c>
      <c r="I6" s="58">
        <v>65864</v>
      </c>
      <c r="J6" s="212">
        <v>477564</v>
      </c>
      <c r="K6" s="58">
        <v>209975</v>
      </c>
      <c r="L6" s="58">
        <v>267589</v>
      </c>
      <c r="M6" s="214">
        <v>67</v>
      </c>
      <c r="N6" s="214">
        <v>60</v>
      </c>
      <c r="O6" s="214">
        <v>73</v>
      </c>
    </row>
    <row r="7" spans="1:16" x14ac:dyDescent="0.25">
      <c r="A7" s="229">
        <v>2022</v>
      </c>
      <c r="B7" s="167">
        <v>2310035</v>
      </c>
      <c r="C7" s="167">
        <v>2310035</v>
      </c>
      <c r="D7" s="94">
        <v>1227901</v>
      </c>
      <c r="E7" s="169">
        <v>1082134</v>
      </c>
      <c r="F7" s="94">
        <v>34.700000000000003</v>
      </c>
      <c r="G7" s="58">
        <v>37.9</v>
      </c>
      <c r="H7" s="160">
        <v>31.6</v>
      </c>
      <c r="I7" s="94">
        <v>74933</v>
      </c>
      <c r="J7" s="167">
        <v>427152</v>
      </c>
      <c r="K7" s="94">
        <v>187704</v>
      </c>
      <c r="L7" s="94">
        <v>239448</v>
      </c>
      <c r="M7" s="214">
        <v>61</v>
      </c>
      <c r="N7" s="214">
        <v>55</v>
      </c>
      <c r="O7" s="214">
        <v>66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86007</v>
      </c>
      <c r="J8" s="1072">
        <v>387764</v>
      </c>
      <c r="K8" s="1073">
        <v>170291</v>
      </c>
      <c r="L8" s="1073">
        <v>217473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65864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74933</v>
      </c>
      <c r="F14" s="514">
        <f>A5</f>
        <v>2020</v>
      </c>
      <c r="G14" s="310">
        <f>IF(ISBLANK(E5),"",E5)</f>
        <v>1022517</v>
      </c>
      <c r="H14" s="310">
        <f>IF(ISBLANK(D5),"",D5)</f>
        <v>1192958</v>
      </c>
      <c r="K14" s="514">
        <f>A6</f>
        <v>2021</v>
      </c>
      <c r="L14" s="310">
        <f>IF(ISBLANK(L6),"",L6)</f>
        <v>267589</v>
      </c>
      <c r="M14" s="310">
        <f>IF(ISBLANK(K6),"",K6)</f>
        <v>209975</v>
      </c>
    </row>
    <row r="15" spans="1:16" x14ac:dyDescent="0.25">
      <c r="A15" s="481">
        <f>A8</f>
        <v>2023</v>
      </c>
      <c r="B15" s="311">
        <f t="shared" si="0"/>
        <v>86007</v>
      </c>
      <c r="F15" s="486">
        <f t="shared" ref="F15:F16" si="1">A6</f>
        <v>2021</v>
      </c>
      <c r="G15" s="479">
        <f t="shared" ref="G15:G16" si="2">IF(ISBLANK(E6),"",E6)</f>
        <v>1055574</v>
      </c>
      <c r="H15" s="479">
        <f t="shared" ref="H15:H16" si="3">IF(ISBLANK(D6),"",D6)</f>
        <v>1218016</v>
      </c>
      <c r="K15" s="486">
        <f>A7</f>
        <v>2022</v>
      </c>
      <c r="L15" s="479">
        <f t="shared" ref="L15:L16" si="4">IF(ISBLANK(L7),"",L7)</f>
        <v>239448</v>
      </c>
      <c r="M15" s="479">
        <f t="shared" ref="M15:M16" si="5">IF(ISBLANK(K7),"",K7)</f>
        <v>187704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1082134</v>
      </c>
      <c r="H16" s="311">
        <f t="shared" si="3"/>
        <v>1227901</v>
      </c>
      <c r="K16" s="481">
        <f>A8</f>
        <v>2023</v>
      </c>
      <c r="L16" s="311">
        <f t="shared" si="4"/>
        <v>217473</v>
      </c>
      <c r="M16" s="311">
        <f t="shared" si="5"/>
        <v>170291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2215475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2273591</v>
      </c>
      <c r="C21" s="373"/>
      <c r="D21" s="197"/>
      <c r="F21" s="514">
        <f>A5</f>
        <v>2020</v>
      </c>
      <c r="G21" s="310">
        <f>IF(ISBLANK(E5),"",E5)</f>
        <v>1022517</v>
      </c>
      <c r="H21" s="310">
        <f>IF(ISBLANK(D5),"",D5)</f>
        <v>1192958</v>
      </c>
      <c r="K21" s="514">
        <f>A6</f>
        <v>2021</v>
      </c>
      <c r="L21" s="310">
        <f>IF(ISBLANK(L6),"",L6)</f>
        <v>267589</v>
      </c>
      <c r="M21" s="310">
        <f>IF(ISBLANK(K6),"",K6)</f>
        <v>209975</v>
      </c>
    </row>
    <row r="22" spans="1:15" x14ac:dyDescent="0.25">
      <c r="A22" s="481">
        <f t="shared" si="6"/>
        <v>2022</v>
      </c>
      <c r="B22" s="311">
        <f t="shared" si="7"/>
        <v>2310035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1055574</v>
      </c>
      <c r="H22" s="479">
        <f t="shared" ref="H22:H23" si="10">IF(ISBLANK(D6),"",D6)</f>
        <v>1218016</v>
      </c>
      <c r="K22" s="486">
        <f>A7</f>
        <v>2022</v>
      </c>
      <c r="L22" s="479">
        <f>IF(ISBLANK(L7),"",L7)</f>
        <v>239448</v>
      </c>
      <c r="M22" s="479">
        <f>IF(ISBLANK(K7),"",K7)</f>
        <v>187704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1082134</v>
      </c>
      <c r="H23" s="311">
        <f t="shared" si="10"/>
        <v>1227901</v>
      </c>
      <c r="K23" s="481">
        <f>A8</f>
        <v>2023</v>
      </c>
      <c r="L23" s="311">
        <f>IF(ISBLANK(L8),"",L8)</f>
        <v>217473</v>
      </c>
      <c r="M23" s="311">
        <f>IF(ISBLANK(K8),"",K8)</f>
        <v>170291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2215475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2273591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2310035</v>
      </c>
      <c r="C28" s="373"/>
      <c r="D28" s="197"/>
      <c r="F28" s="514">
        <f>A5</f>
        <v>2020</v>
      </c>
      <c r="G28" s="310">
        <f>IF(ISBLANK(H5),"",H5)</f>
        <v>28.9</v>
      </c>
      <c r="H28" s="310">
        <f>IF(ISBLANK(G5),"",G5)</f>
        <v>35.5</v>
      </c>
      <c r="K28" s="514">
        <f>A5</f>
        <v>2020</v>
      </c>
      <c r="L28" s="310">
        <f>IF(ISBLANK(O5),"",O5)</f>
        <v>74</v>
      </c>
      <c r="M28" s="310">
        <f>IF(ISBLANK(N5),"",N5)</f>
        <v>62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30.1</v>
      </c>
      <c r="H29" s="479">
        <f t="shared" ref="H29:H30" si="15">IF(ISBLANK(G6),"",G6)</f>
        <v>36.6</v>
      </c>
      <c r="K29" s="486">
        <f t="shared" ref="K29:K30" si="16">A6</f>
        <v>2021</v>
      </c>
      <c r="L29" s="479">
        <f t="shared" ref="L29:L30" si="17">IF(ISBLANK(O6),"",O6)</f>
        <v>73</v>
      </c>
      <c r="M29" s="479">
        <f t="shared" ref="M29:M30" si="18">IF(ISBLANK(N6),"",N6)</f>
        <v>60</v>
      </c>
    </row>
    <row r="30" spans="1:15" x14ac:dyDescent="0.25">
      <c r="F30" s="481">
        <f t="shared" si="13"/>
        <v>2022</v>
      </c>
      <c r="G30" s="311">
        <f t="shared" si="14"/>
        <v>31.6</v>
      </c>
      <c r="H30" s="311">
        <f t="shared" si="15"/>
        <v>37.9</v>
      </c>
      <c r="K30" s="481">
        <f t="shared" si="16"/>
        <v>2022</v>
      </c>
      <c r="L30" s="311">
        <f t="shared" si="17"/>
        <v>66</v>
      </c>
      <c r="M30" s="311">
        <f t="shared" si="18"/>
        <v>55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28.9</v>
      </c>
      <c r="H35" s="310">
        <f>IF(ISBLANK(G5),"",G5)</f>
        <v>35.5</v>
      </c>
      <c r="K35" s="514">
        <f>A5</f>
        <v>2020</v>
      </c>
      <c r="L35" s="310">
        <f>IF(ISBLANK(O5),"",O5)</f>
        <v>74</v>
      </c>
      <c r="M35" s="310">
        <f>IF(ISBLANK(N5),"",N5)</f>
        <v>62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30.1</v>
      </c>
      <c r="H36" s="479">
        <f t="shared" ref="H36:H37" si="21">IF(ISBLANK(G6),"",G6)</f>
        <v>36.6</v>
      </c>
      <c r="K36" s="486">
        <f t="shared" ref="K36:K37" si="22">A6</f>
        <v>2021</v>
      </c>
      <c r="L36" s="479">
        <f t="shared" ref="L36:L37" si="23">IF(ISBLANK(O6),"",O6)</f>
        <v>73</v>
      </c>
      <c r="M36" s="479">
        <f t="shared" ref="M36:M37" si="24">IF(ISBLANK(N6),"",N6)</f>
        <v>60</v>
      </c>
    </row>
    <row r="37" spans="6:15" x14ac:dyDescent="0.25">
      <c r="F37" s="481">
        <f t="shared" si="19"/>
        <v>2022</v>
      </c>
      <c r="G37" s="311">
        <f t="shared" si="20"/>
        <v>31.6</v>
      </c>
      <c r="H37" s="311">
        <f t="shared" si="21"/>
        <v>37.9</v>
      </c>
      <c r="K37" s="481">
        <f t="shared" si="22"/>
        <v>2022</v>
      </c>
      <c r="L37" s="311">
        <f t="shared" si="23"/>
        <v>66</v>
      </c>
      <c r="M37" s="311">
        <f t="shared" si="24"/>
        <v>55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20.100000000000001</v>
      </c>
      <c r="C6" s="35">
        <v>20.6</v>
      </c>
      <c r="D6" s="63">
        <v>19.7</v>
      </c>
      <c r="E6" s="35">
        <v>55</v>
      </c>
      <c r="F6" s="35">
        <v>51.2</v>
      </c>
      <c r="G6" s="35">
        <v>57.9</v>
      </c>
      <c r="H6" s="292">
        <v>24.9</v>
      </c>
      <c r="I6" s="35">
        <v>28.1</v>
      </c>
      <c r="J6" s="63">
        <v>22.3</v>
      </c>
      <c r="M6" s="127" t="s">
        <v>16</v>
      </c>
      <c r="N6" s="935">
        <f>IF(ISBLANK(B8),"",B8)</f>
        <v>19.100000000000001</v>
      </c>
      <c r="O6" s="935">
        <f>IF(ISBLANK(E8),"",E8)</f>
        <v>53.7</v>
      </c>
      <c r="P6" s="128">
        <f>IF(ISBLANK(H8),"",H8)</f>
        <v>27.1</v>
      </c>
    </row>
    <row r="7" spans="1:19" x14ac:dyDescent="0.25">
      <c r="A7" s="286">
        <v>2022</v>
      </c>
      <c r="B7" s="167">
        <v>19.899999999999999</v>
      </c>
      <c r="C7" s="94">
        <v>20.3</v>
      </c>
      <c r="D7" s="169">
        <v>19.5</v>
      </c>
      <c r="E7" s="94">
        <v>54</v>
      </c>
      <c r="F7" s="94">
        <v>50.8</v>
      </c>
      <c r="G7" s="94">
        <v>56.6</v>
      </c>
      <c r="H7" s="167">
        <v>26.1</v>
      </c>
      <c r="I7" s="94">
        <v>28.9</v>
      </c>
      <c r="J7" s="169">
        <v>23.9</v>
      </c>
    </row>
    <row r="8" spans="1:19" x14ac:dyDescent="0.25">
      <c r="A8" s="218">
        <v>2023</v>
      </c>
      <c r="B8" s="167">
        <v>19.100000000000001</v>
      </c>
      <c r="C8" s="94">
        <v>19.899999999999999</v>
      </c>
      <c r="D8" s="169">
        <v>18.5</v>
      </c>
      <c r="E8" s="94">
        <v>53.7</v>
      </c>
      <c r="F8" s="94">
        <v>50.6</v>
      </c>
      <c r="G8" s="94">
        <v>56.2</v>
      </c>
      <c r="H8" s="167">
        <v>27.1</v>
      </c>
      <c r="I8" s="94">
        <v>29.6</v>
      </c>
      <c r="J8" s="169">
        <v>25.2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18.5</v>
      </c>
      <c r="O12" s="936">
        <f>IF(ISBLANK(G8),"",G8)</f>
        <v>56.2</v>
      </c>
      <c r="P12" s="938">
        <f>IF(ISBLANK(J8),"",J8)</f>
        <v>25.2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19.899999999999999</v>
      </c>
      <c r="O13" s="937">
        <f>IF(ISBLANK(F8),"",F8)</f>
        <v>50.6</v>
      </c>
      <c r="P13" s="939">
        <f>IF(ISBLANK(I8),"",I8)</f>
        <v>29.6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19.100000000000001</v>
      </c>
      <c r="O20" s="935">
        <f>IF(ISBLANK(E8),"",E8)</f>
        <v>53.7</v>
      </c>
      <c r="P20" s="940">
        <f>IF(ISBLANK(H8),"",H8)</f>
        <v>27.1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18.5</v>
      </c>
      <c r="O24" s="936">
        <f>IF(ISBLANK(G8),"",G8)</f>
        <v>56.2</v>
      </c>
      <c r="P24" s="938">
        <f>IF(ISBLANK(J8),"",J8)</f>
        <v>25.2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19.899999999999999</v>
      </c>
      <c r="O25" s="937">
        <f>IF(ISBLANK(F8),"",F8)</f>
        <v>50.6</v>
      </c>
      <c r="P25" s="939">
        <f>IF(ISBLANK(I8),"",I8)</f>
        <v>29.6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435284190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65314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415858174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62399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2412657906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359821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137228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8552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9599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326431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23106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45297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229857962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11.8</v>
      </c>
      <c r="E20" s="600">
        <v>12.5</v>
      </c>
      <c r="F20" s="600">
        <v>13.7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9.6</v>
      </c>
      <c r="E21" s="751">
        <v>10.6</v>
      </c>
      <c r="F21" s="751">
        <v>11.1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2.1</v>
      </c>
      <c r="E22" s="752">
        <v>0.9</v>
      </c>
      <c r="F22" s="752">
        <v>1.1000000000000001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13.7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11.1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1.1000000000000001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74.099999999999994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13.7</v>
      </c>
      <c r="C30" s="204" t="s">
        <v>493</v>
      </c>
    </row>
    <row r="31" spans="1:11" x14ac:dyDescent="0.25">
      <c r="A31" s="698" t="s">
        <v>1430</v>
      </c>
      <c r="B31" s="734">
        <f>F21</f>
        <v>11.1</v>
      </c>
    </row>
    <row r="32" spans="1:11" x14ac:dyDescent="0.25">
      <c r="A32" s="698" t="s">
        <v>1431</v>
      </c>
      <c r="B32" s="734">
        <f>F22</f>
        <v>1.1000000000000001</v>
      </c>
    </row>
    <row r="33" spans="1:2" x14ac:dyDescent="0.25">
      <c r="A33" s="699" t="s">
        <v>1432</v>
      </c>
      <c r="B33" s="732">
        <f>100-(B30+B31+B32)</f>
        <v>74.099999999999994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133379</v>
      </c>
      <c r="C4" s="71">
        <v>7048</v>
      </c>
      <c r="D4" s="71">
        <v>9635</v>
      </c>
      <c r="G4" s="217">
        <f>A4</f>
        <v>2021</v>
      </c>
      <c r="H4" s="289">
        <f>IF(ISBLANK(C4),"",C4)</f>
        <v>7048</v>
      </c>
      <c r="I4" s="289">
        <f>IF(ISBLANK(D4),"",D4)</f>
        <v>9635</v>
      </c>
    </row>
    <row r="5" spans="1:9" x14ac:dyDescent="0.25">
      <c r="A5" s="286">
        <v>2022</v>
      </c>
      <c r="B5" s="214">
        <v>136360</v>
      </c>
      <c r="C5" s="214">
        <v>8417</v>
      </c>
      <c r="D5" s="214">
        <v>11241</v>
      </c>
      <c r="G5" s="286">
        <f t="shared" ref="G5:G6" si="0">A5</f>
        <v>2022</v>
      </c>
      <c r="H5" s="290">
        <f t="shared" ref="H5:H6" si="1">IF(ISBLANK(C5),"",C5)</f>
        <v>8417</v>
      </c>
      <c r="I5" s="290">
        <f t="shared" ref="I5:I6" si="2">IF(ISBLANK(D5),"",D5)</f>
        <v>11241</v>
      </c>
    </row>
    <row r="6" spans="1:9" x14ac:dyDescent="0.25">
      <c r="A6" s="218">
        <v>2023</v>
      </c>
      <c r="B6" s="168">
        <v>137228</v>
      </c>
      <c r="C6" s="168">
        <v>8552</v>
      </c>
      <c r="D6" s="168">
        <v>9599</v>
      </c>
      <c r="G6" s="219">
        <f t="shared" si="0"/>
        <v>2023</v>
      </c>
      <c r="H6" s="291">
        <f t="shared" si="1"/>
        <v>8552</v>
      </c>
      <c r="I6" s="291">
        <f t="shared" si="2"/>
        <v>9599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7048</v>
      </c>
      <c r="I12" s="289">
        <f>IF(ISBLANK(D4),"",D4)</f>
        <v>9635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8417</v>
      </c>
      <c r="I13" s="290">
        <f t="shared" si="4"/>
        <v>11241</v>
      </c>
    </row>
    <row r="14" spans="1:9" x14ac:dyDescent="0.25">
      <c r="G14" s="219">
        <f t="shared" si="3"/>
        <v>2023</v>
      </c>
      <c r="H14" s="291">
        <f t="shared" ref="H14:I14" si="5">IF(ISBLANK(C6),"",C6)</f>
        <v>8552</v>
      </c>
      <c r="I14" s="291">
        <f t="shared" si="5"/>
        <v>9599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286312</v>
      </c>
      <c r="C23" s="71">
        <v>22932</v>
      </c>
      <c r="D23" s="71">
        <v>34161</v>
      </c>
      <c r="G23" s="217">
        <f>A23</f>
        <v>2021</v>
      </c>
      <c r="H23" s="289">
        <f>IF(ISBLANK(C23),"",C23)</f>
        <v>22932</v>
      </c>
      <c r="I23" s="289">
        <f>IF(ISBLANK(D23),"",D23)</f>
        <v>34161</v>
      </c>
    </row>
    <row r="24" spans="1:13" x14ac:dyDescent="0.25">
      <c r="A24" s="286">
        <v>2022</v>
      </c>
      <c r="B24" s="214">
        <v>303579</v>
      </c>
      <c r="C24" s="214">
        <v>24019</v>
      </c>
      <c r="D24" s="214">
        <v>41164</v>
      </c>
      <c r="G24" s="286">
        <f t="shared" ref="G24:G25" si="6">A24</f>
        <v>2022</v>
      </c>
      <c r="H24" s="290">
        <f t="shared" ref="H24:H25" si="7">IF(ISBLANK(C24),"",C24)</f>
        <v>24019</v>
      </c>
      <c r="I24" s="290">
        <f t="shared" ref="I24:I25" si="8">IF(ISBLANK(D24),"",D24)</f>
        <v>41164</v>
      </c>
    </row>
    <row r="25" spans="1:13" x14ac:dyDescent="0.25">
      <c r="A25" s="218">
        <v>2023</v>
      </c>
      <c r="B25" s="168">
        <v>326431</v>
      </c>
      <c r="C25" s="168">
        <v>23106</v>
      </c>
      <c r="D25" s="168">
        <v>45297</v>
      </c>
      <c r="G25" s="219">
        <f t="shared" si="6"/>
        <v>2023</v>
      </c>
      <c r="H25" s="291">
        <f t="shared" si="7"/>
        <v>23106</v>
      </c>
      <c r="I25" s="291">
        <f t="shared" si="8"/>
        <v>45297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22932</v>
      </c>
      <c r="I31" s="289">
        <f>IF(ISBLANK(D23),"",D23)</f>
        <v>34161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24019</v>
      </c>
      <c r="I32" s="290">
        <f t="shared" si="10"/>
        <v>41164</v>
      </c>
    </row>
    <row r="33" spans="7:9" x14ac:dyDescent="0.25">
      <c r="G33" s="219">
        <f t="shared" si="9"/>
        <v>2023</v>
      </c>
      <c r="H33" s="291">
        <f t="shared" ref="H33:I33" si="11">IF(ISBLANK(C25),"",C25)</f>
        <v>23106</v>
      </c>
      <c r="I33" s="291">
        <f t="shared" si="11"/>
        <v>45297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247778453</v>
      </c>
      <c r="C4" s="1077">
        <v>35914</v>
      </c>
      <c r="D4" s="110">
        <v>201549288</v>
      </c>
      <c r="E4" s="70">
        <v>27780</v>
      </c>
      <c r="F4" s="1076">
        <v>43810385</v>
      </c>
      <c r="G4" s="70">
        <v>6238</v>
      </c>
      <c r="H4" s="1078">
        <v>2105790544</v>
      </c>
      <c r="I4" s="1077">
        <v>303466</v>
      </c>
    </row>
    <row r="5" spans="1:9" x14ac:dyDescent="0.25">
      <c r="A5" s="587">
        <v>2021</v>
      </c>
      <c r="B5" s="1079">
        <v>291321050</v>
      </c>
      <c r="C5" s="1080">
        <v>42626</v>
      </c>
      <c r="D5" s="160">
        <v>246305014</v>
      </c>
      <c r="E5" s="212">
        <v>34395</v>
      </c>
      <c r="F5" s="1079">
        <v>21283399</v>
      </c>
      <c r="G5" s="212">
        <v>3081</v>
      </c>
      <c r="H5" s="1081">
        <v>2326173813</v>
      </c>
      <c r="I5" s="1080">
        <v>338407</v>
      </c>
    </row>
    <row r="6" spans="1:9" x14ac:dyDescent="0.25">
      <c r="A6" s="588">
        <v>2022</v>
      </c>
      <c r="B6" s="1082">
        <v>330205815</v>
      </c>
      <c r="C6" s="1083">
        <v>49547</v>
      </c>
      <c r="D6" s="169">
        <v>268805149</v>
      </c>
      <c r="E6" s="167">
        <v>38496</v>
      </c>
      <c r="F6" s="1082">
        <v>26982097</v>
      </c>
      <c r="G6" s="167">
        <v>4010</v>
      </c>
      <c r="H6" s="1084">
        <v>2412657906</v>
      </c>
      <c r="I6" s="1083">
        <v>359821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302003499</v>
      </c>
      <c r="C4" s="1076">
        <v>317149533</v>
      </c>
      <c r="D4" s="1077">
        <v>45970</v>
      </c>
      <c r="E4" s="1076">
        <v>316721803</v>
      </c>
      <c r="F4" s="1077">
        <v>45908</v>
      </c>
    </row>
    <row r="5" spans="1:6" x14ac:dyDescent="0.25">
      <c r="A5" s="480">
        <v>2021</v>
      </c>
      <c r="B5" s="1081">
        <v>208401327</v>
      </c>
      <c r="C5" s="1079">
        <v>386281935</v>
      </c>
      <c r="D5" s="1080">
        <v>56521</v>
      </c>
      <c r="E5" s="1079">
        <v>374733560</v>
      </c>
      <c r="F5" s="1080">
        <v>54831</v>
      </c>
    </row>
    <row r="6" spans="1:6" ht="15.75" thickBot="1" x14ac:dyDescent="0.3">
      <c r="A6" s="960">
        <v>2022</v>
      </c>
      <c r="B6" s="1085">
        <v>229857962</v>
      </c>
      <c r="C6" s="1086">
        <v>435284190</v>
      </c>
      <c r="D6" s="1087">
        <v>65314</v>
      </c>
      <c r="E6" s="1086">
        <v>415858174</v>
      </c>
      <c r="F6" s="1087">
        <v>62399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РЕПУБЛИКА СРБИЈА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88499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6158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6664449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86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16.399999999999999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75.62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149.69999999999999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2.5499999999999998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6136010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6824556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216486</v>
      </c>
      <c r="C63" s="548">
        <f>IF(ISBLANK('DEM2'!C7),"-",'DEM2'!C7)</f>
        <v>230630</v>
      </c>
      <c r="D63" s="548"/>
      <c r="E63" s="548">
        <f>IF(ISBLANK('DEM2'!D8),"-",'DEM2'!D8)</f>
        <v>214482</v>
      </c>
      <c r="F63" s="548">
        <f>IF(ISBLANK('DEM2'!C8),"-",'DEM2'!C8)</f>
        <v>228041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257002</v>
      </c>
      <c r="C64" s="317">
        <f>IF(ISBLANK('DEM2'!F7),"-",'DEM2'!F7)</f>
        <v>273006</v>
      </c>
      <c r="D64" s="789"/>
      <c r="E64" s="317">
        <f>IF(ISBLANK('DEM2'!G8),"-",'DEM2'!G8)</f>
        <v>250599</v>
      </c>
      <c r="F64" s="317">
        <f>IF(ISBLANK('DEM2'!F8),"-",'DEM2'!F8)</f>
        <v>266270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137757</v>
      </c>
      <c r="C65" s="345">
        <f>IF(ISBLANK('DEM2'!I7),"-",'DEM2'!I7)</f>
        <v>145492</v>
      </c>
      <c r="D65" s="393"/>
      <c r="E65" s="345">
        <f>IF(ISBLANK('DEM2'!J8),"-",'DEM2'!J8)</f>
        <v>131205</v>
      </c>
      <c r="F65" s="345">
        <f>IF(ISBLANK('DEM2'!I8),"-",'DEM2'!I8)</f>
        <v>138134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576237</v>
      </c>
      <c r="C66" s="317">
        <f>IF(ISBLANK('DEM2'!L7),"-",'DEM2'!L7)</f>
        <v>612101</v>
      </c>
      <c r="D66" s="395"/>
      <c r="E66" s="317">
        <f>IF(ISBLANK('DEM2'!M8),"-",'DEM2'!M8)</f>
        <v>562813</v>
      </c>
      <c r="F66" s="317">
        <f>IF(ISBLANK('DEM2'!L8),"-",'DEM2'!L8)</f>
        <v>597159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542552</v>
      </c>
      <c r="C67" s="317">
        <f>IF(ISBLANK('DEM2'!O7),"-",'DEM2'!O7)</f>
        <v>573136</v>
      </c>
      <c r="D67" s="395"/>
      <c r="E67" s="317">
        <f>IF(ISBLANK('DEM2'!P8),"-",'DEM2'!P8)</f>
        <v>513890</v>
      </c>
      <c r="F67" s="317">
        <f>IF(ISBLANK('DEM2'!O8),"-",'DEM2'!O8)</f>
        <v>537141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2201149</v>
      </c>
      <c r="C68" s="414">
        <f>IF(ISBLANK('DEM2'!R7),"-",'DEM2'!R7)</f>
        <v>2201825</v>
      </c>
      <c r="D68" s="420"/>
      <c r="E68" s="414">
        <f>IF(ISBLANK('DEM2'!S8),"-",'DEM2'!S8)</f>
        <v>2122570</v>
      </c>
      <c r="F68" s="414">
        <f>IF(ISBLANK('DEM2'!R8),"-",'DEM2'!R8)</f>
        <v>2113223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3507325</v>
      </c>
      <c r="C69" s="463">
        <f>IF(ISBLANK('DEM2'!U7),"-",'DEM2'!U7)</f>
        <v>3327001</v>
      </c>
      <c r="D69" s="799"/>
      <c r="E69" s="463">
        <f>IF(ISBLANK('DEM2'!V8),"-",'DEM2'!V8)</f>
        <v>3423627</v>
      </c>
      <c r="F69" s="463">
        <f>IF(ISBLANK('DEM2'!U8),"-",'DEM2'!U8)</f>
        <v>3240822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</v>
      </c>
      <c r="G117" s="801">
        <f>IF(ISBLANK('DEM2'!E25),"-",'DEM2'!E25)</f>
        <v>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2310035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2310035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86007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387764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25.7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36.799999999999997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8.8000000000000007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2412657906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359821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268805149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110505650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38496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330205815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49547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26982097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4010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435284190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65314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415858174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62399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137228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326431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229857962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631552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646283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410894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2019889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617365</v>
      </c>
      <c r="C300" s="808">
        <f>IF(ISBLANK(POLJ3!C4),"-",POLJ3!C4)</f>
        <v>106946</v>
      </c>
      <c r="D300" s="1153">
        <f>IF(ISBLANK(POLJ3!D4),"-",POLJ3!D4)</f>
        <v>510419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797199</v>
      </c>
      <c r="C301" s="789">
        <f>IF(ISBLANK(POLJ3!C5),"-",POLJ3!C5)</f>
        <v>501487</v>
      </c>
      <c r="D301" s="1154">
        <f>IF(ISBLANK(POLJ3!D5),"-",POLJ3!D5)</f>
        <v>295712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1785</v>
      </c>
      <c r="C302" s="790">
        <f>IF(ISBLANK(POLJ3!C6),"-",POLJ3!C6)</f>
        <v>264</v>
      </c>
      <c r="D302" s="1155">
        <f>IF(ISBLANK(POLJ3!D6),"-",POLJ3!D6)</f>
        <v>1521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26279</v>
      </c>
      <c r="C303" s="791">
        <f>IF(ISBLANK(POLJ3!C7),"-",POLJ3!C7)</f>
        <v>6685</v>
      </c>
      <c r="D303" s="1164">
        <f>IF(ISBLANK(POLJ3!D7),"-",POLJ3!D7)</f>
        <v>19594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631552</v>
      </c>
      <c r="C304" s="807">
        <f>IF(ISBLANK(POLJ3!C8),"-",POLJ3!C8)</f>
        <v>100168</v>
      </c>
      <c r="D304" s="1122">
        <f>IF(ISBLANK(POLJ3!D8),"-",POLJ3!D8)</f>
        <v>531384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23727.119999999999</v>
      </c>
      <c r="C310" s="1123"/>
      <c r="D310" s="3"/>
      <c r="E310" s="5"/>
      <c r="F310" s="5"/>
      <c r="G310" s="815" t="s">
        <v>765</v>
      </c>
      <c r="H310" s="816">
        <f>IF(ISBLANK(POLJ2!H3),"-",POLJ2!H3)</f>
        <v>908102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2513154.46</v>
      </c>
      <c r="C311" s="1124"/>
      <c r="D311" s="3"/>
      <c r="E311" s="5"/>
      <c r="F311" s="5"/>
      <c r="G311" s="810" t="s">
        <v>766</v>
      </c>
      <c r="H311" s="248">
        <f>IF(ISBLANK(POLJ2!H4),"-",POLJ2!H4)</f>
        <v>3407318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163310.29</v>
      </c>
      <c r="C312" s="1124"/>
      <c r="D312" s="3"/>
      <c r="E312" s="5"/>
      <c r="F312" s="5"/>
      <c r="G312" s="810" t="s">
        <v>767</v>
      </c>
      <c r="H312" s="248">
        <f>IF(ISBLANK(POLJ2!H5),"-",POLJ2!H5)</f>
        <v>1736440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22149.97</v>
      </c>
      <c r="C313" s="1124"/>
      <c r="D313" s="3"/>
      <c r="E313" s="5"/>
      <c r="F313" s="5"/>
      <c r="G313" s="812" t="s">
        <v>768</v>
      </c>
      <c r="H313" s="249">
        <f>IF(ISBLANK(POLJ2!H6),"-",POLJ2!H6)</f>
        <v>26710921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1839.31</v>
      </c>
      <c r="C314" s="1124"/>
      <c r="D314" s="3"/>
      <c r="E314" s="5"/>
      <c r="F314" s="5"/>
      <c r="G314" s="814" t="s">
        <v>16</v>
      </c>
      <c r="H314" s="817">
        <f>IF(ISBLANK(POLJ2!H7),"-",POLJ2!H7)</f>
        <v>32762781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713242.34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3437423.49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461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2835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57478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223559</v>
      </c>
      <c r="I364" s="808">
        <f>IF(ISBLANK(OBRAZ2!I6),"-",OBRAZ2!I6)</f>
        <v>180566</v>
      </c>
      <c r="J364" s="808">
        <f>IF(ISBLANK(OBRAZ2!J6),"-",OBRAZ2!J6)</f>
        <v>42993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108594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9203</v>
      </c>
      <c r="I365" s="789">
        <f>IF(ISBLANK(OBRAZ2!I7),"-",OBRAZ2!I7)</f>
        <v>8097</v>
      </c>
      <c r="J365" s="789">
        <f>IF(ISBLANK(OBRAZ2!J7),"-",OBRAZ2!J7)</f>
        <v>1106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68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5736</v>
      </c>
      <c r="I366" s="807">
        <f>IF(ISBLANK(OBRAZ2!I8),"-",OBRAZ2!I8)</f>
        <v>5246</v>
      </c>
      <c r="J366" s="807">
        <f>IF(ISBLANK(OBRAZ2!J8),"-",OBRAZ2!J8)</f>
        <v>490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62958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3.0484369949669854</v>
      </c>
      <c r="I375" s="850">
        <f>IF(ISBLANK(OBRAZ2!C12),"-",OBRAZ2!C21)</f>
        <v>3.3212708949315393</v>
      </c>
      <c r="J375" s="850">
        <f>IF(ISBLANK(OBRAZ2!D12),"-",OBRAZ2!D21)</f>
        <v>3.2375671309435443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8.8654938357113175E-2</v>
      </c>
      <c r="I376" s="851">
        <f>IF(ISBLANK(OBRAZ2!C13),"-",OBRAZ2!C22)</f>
        <v>5.3229796161192347E-2</v>
      </c>
      <c r="J376" s="851">
        <f>IF(ISBLANK(OBRAZ2!D13),"-",OBRAZ2!D22)</f>
        <v>5.4578002881718553E-2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67.055917255390867</v>
      </c>
      <c r="I377" s="851">
        <f>IF(ISBLANK(OBRAZ2!C14),"-",OBRAZ2!C23)</f>
        <v>68.123403665251686</v>
      </c>
      <c r="J377" s="851">
        <f>IF(ISBLANK(OBRAZ2!D14),"-",OBRAZ2!D23)</f>
        <v>69.200541413788585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8.3114004709793597E-3</v>
      </c>
      <c r="I378" s="851">
        <f>IF(ISBLANK(OBRAZ2!C15),"-",OBRAZ2!C24)</f>
        <v>0</v>
      </c>
      <c r="J378" s="851">
        <f>IF(ISBLANK(OBRAZ2!D15),"-",OBRAZ2!D24)</f>
        <v>1.8338208968257434E-2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12.699819919656463</v>
      </c>
      <c r="I379" s="851">
        <f>IF(ISBLANK(OBRAZ2!C16),"-",OBRAZ2!C25)</f>
        <v>11.55399693145881</v>
      </c>
      <c r="J379" s="851">
        <f>IF(ISBLANK(OBRAZ2!D16),"-",OBRAZ2!D25)</f>
        <v>10.649696546303977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17.098859491157594</v>
      </c>
      <c r="I380" s="852">
        <f>IF(ISBLANK(OBRAZ2!C17),"-",OBRAZ2!C26)</f>
        <v>16.948098712196781</v>
      </c>
      <c r="J380" s="852">
        <f>IF(ISBLANK(OBRAZ2!D17),"-",OBRAZ2!D26)</f>
        <v>16.839278697113915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1196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2071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219068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237138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33668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15373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61959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3179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5058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493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225423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87.2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62503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1556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97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2968928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150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2180935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97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5903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1112481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20585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0.17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73.599999999999994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0.72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468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91.5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81.3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707188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1671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423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4125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4030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5259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0.5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4.2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482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5846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167060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148407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52391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18047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34933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8531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21921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7989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10.199999999999999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49.2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37.200000000000003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1213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26200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4742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45021.707000000002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50013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2167513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18506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1605356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2261386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>
        <f>IF(ISBLANK(INDEKSI2!B5),"-",INDEKSI2!B5)</f>
        <v>36.22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>
        <f>IF(ISBLANK(INDEKSI2!B6),"-",INDEKSI2!B6)</f>
        <v>37.33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38.4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2096472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1772763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7306219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4939394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8.8000000000000007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25.7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37.1</v>
      </c>
      <c r="C4" s="721"/>
      <c r="D4" s="710"/>
      <c r="E4" s="711"/>
      <c r="F4" s="712"/>
    </row>
    <row r="5" spans="1:6" x14ac:dyDescent="0.25">
      <c r="A5" s="286">
        <v>2012</v>
      </c>
      <c r="B5" s="614">
        <v>36.22</v>
      </c>
      <c r="C5" s="722"/>
      <c r="D5" s="713"/>
      <c r="E5" s="641"/>
      <c r="F5" s="714"/>
    </row>
    <row r="6" spans="1:6" x14ac:dyDescent="0.25">
      <c r="A6" s="286">
        <v>2013</v>
      </c>
      <c r="B6" s="614">
        <v>37.33</v>
      </c>
      <c r="C6" s="722"/>
      <c r="D6" s="715"/>
      <c r="E6" s="609"/>
      <c r="F6" s="716"/>
    </row>
    <row r="7" spans="1:6" x14ac:dyDescent="0.25">
      <c r="A7" s="219">
        <v>2014</v>
      </c>
      <c r="B7" s="615">
        <v>38.4</v>
      </c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631552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410894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646283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23727.119999999999</v>
      </c>
      <c r="G3" s="217" t="s">
        <v>765</v>
      </c>
      <c r="H3" s="71">
        <v>908102</v>
      </c>
    </row>
    <row r="4" spans="1:9" x14ac:dyDescent="0.25">
      <c r="A4" s="286" t="s">
        <v>760</v>
      </c>
      <c r="B4" s="214">
        <v>2513154.46</v>
      </c>
      <c r="G4" s="286" t="s">
        <v>766</v>
      </c>
      <c r="H4" s="214">
        <v>3407318</v>
      </c>
    </row>
    <row r="5" spans="1:9" x14ac:dyDescent="0.25">
      <c r="A5" s="286" t="s">
        <v>761</v>
      </c>
      <c r="B5" s="214">
        <v>163310.29</v>
      </c>
      <c r="G5" s="286" t="s">
        <v>767</v>
      </c>
      <c r="H5" s="214">
        <v>1736440</v>
      </c>
    </row>
    <row r="6" spans="1:9" x14ac:dyDescent="0.25">
      <c r="A6" s="286" t="s">
        <v>762</v>
      </c>
      <c r="B6" s="214">
        <v>22149.97</v>
      </c>
      <c r="G6" s="286" t="s">
        <v>768</v>
      </c>
      <c r="H6" s="214">
        <v>26710921</v>
      </c>
    </row>
    <row r="7" spans="1:9" x14ac:dyDescent="0.25">
      <c r="A7" s="286" t="s">
        <v>763</v>
      </c>
      <c r="B7" s="214">
        <v>1839.31</v>
      </c>
      <c r="G7" s="1" t="s">
        <v>24</v>
      </c>
      <c r="H7" s="288">
        <v>32762781</v>
      </c>
    </row>
    <row r="8" spans="1:9" x14ac:dyDescent="0.25">
      <c r="A8" s="287" t="s">
        <v>764</v>
      </c>
      <c r="B8" s="73">
        <v>713242.34</v>
      </c>
    </row>
    <row r="9" spans="1:9" x14ac:dyDescent="0.25">
      <c r="A9" s="1" t="s">
        <v>24</v>
      </c>
      <c r="B9" s="288">
        <v>3437423.49</v>
      </c>
      <c r="I9" s="41" t="s">
        <v>876</v>
      </c>
    </row>
    <row r="10" spans="1:9" x14ac:dyDescent="0.25">
      <c r="G10" s="29" t="s">
        <v>775</v>
      </c>
      <c r="H10" s="58">
        <v>2019889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617365</v>
      </c>
      <c r="C4" s="55">
        <v>106946</v>
      </c>
      <c r="D4" s="110">
        <v>510419</v>
      </c>
    </row>
    <row r="5" spans="1:4" ht="30" customHeight="1" x14ac:dyDescent="0.25">
      <c r="A5" s="274" t="s">
        <v>884</v>
      </c>
      <c r="B5" s="212">
        <v>797199</v>
      </c>
      <c r="C5" s="58">
        <v>501487</v>
      </c>
      <c r="D5" s="160">
        <v>295712</v>
      </c>
    </row>
    <row r="6" spans="1:4" x14ac:dyDescent="0.25">
      <c r="A6" s="274" t="s">
        <v>772</v>
      </c>
      <c r="B6" s="212">
        <v>1785</v>
      </c>
      <c r="C6" s="58">
        <v>264</v>
      </c>
      <c r="D6" s="160">
        <v>1521</v>
      </c>
    </row>
    <row r="7" spans="1:4" ht="30" x14ac:dyDescent="0.25">
      <c r="A7" s="274" t="s">
        <v>773</v>
      </c>
      <c r="B7" s="212">
        <v>26279</v>
      </c>
      <c r="C7" s="58">
        <v>6685</v>
      </c>
      <c r="D7" s="160">
        <v>19594</v>
      </c>
    </row>
    <row r="8" spans="1:4" x14ac:dyDescent="0.25">
      <c r="A8" s="201" t="s">
        <v>774</v>
      </c>
      <c r="B8" s="72">
        <v>631552</v>
      </c>
      <c r="C8" s="61">
        <v>100168</v>
      </c>
      <c r="D8" s="111">
        <v>531384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14.789915966386555</v>
      </c>
      <c r="C14" s="276">
        <f>D6/B6*100</f>
        <v>85.210084033613441</v>
      </c>
    </row>
    <row r="15" spans="1:4" ht="60" x14ac:dyDescent="0.25">
      <c r="A15" s="277" t="s">
        <v>885</v>
      </c>
      <c r="B15" s="282">
        <f>C5/B5*100</f>
        <v>62.906125070402751</v>
      </c>
      <c r="C15" s="278">
        <f>D5/B5*100</f>
        <v>37.093874929597256</v>
      </c>
    </row>
    <row r="16" spans="1:4" ht="30" x14ac:dyDescent="0.25">
      <c r="A16" s="279" t="s">
        <v>821</v>
      </c>
      <c r="B16" s="283">
        <f>C4/B4*100</f>
        <v>17.322977493055163</v>
      </c>
      <c r="C16" s="280">
        <f>D4/B4*100</f>
        <v>82.677022506944837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14.789915966386555</v>
      </c>
      <c r="C21" s="276">
        <f>C14</f>
        <v>85.210084033613441</v>
      </c>
    </row>
    <row r="22" spans="1:3" ht="60" x14ac:dyDescent="0.25">
      <c r="A22" s="277" t="s">
        <v>823</v>
      </c>
      <c r="B22" s="282">
        <f t="shared" ref="B22:C23" si="0">B15</f>
        <v>62.906125070402751</v>
      </c>
      <c r="C22" s="278">
        <f t="shared" si="0"/>
        <v>37.093874929597256</v>
      </c>
    </row>
    <row r="23" spans="1:3" ht="30" x14ac:dyDescent="0.25">
      <c r="A23" s="279" t="s">
        <v>858</v>
      </c>
      <c r="B23" s="285">
        <f t="shared" si="0"/>
        <v>17.322977493055163</v>
      </c>
      <c r="C23" s="284">
        <f t="shared" si="0"/>
        <v>82.677022506944837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461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2835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57478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108594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68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62958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224563</v>
      </c>
      <c r="C6" s="973">
        <v>182640</v>
      </c>
      <c r="D6" s="945">
        <v>41923</v>
      </c>
      <c r="E6" s="973">
        <v>216570</v>
      </c>
      <c r="F6" s="973">
        <v>176485</v>
      </c>
      <c r="G6" s="945">
        <v>40085</v>
      </c>
      <c r="H6" s="599">
        <v>223559</v>
      </c>
      <c r="I6" s="616">
        <v>180566</v>
      </c>
      <c r="J6" s="945">
        <v>42993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11680</v>
      </c>
      <c r="C7" s="975">
        <v>10371</v>
      </c>
      <c r="D7" s="976">
        <v>1309</v>
      </c>
      <c r="E7" s="975">
        <v>9562</v>
      </c>
      <c r="F7" s="975">
        <v>8604</v>
      </c>
      <c r="G7" s="976">
        <v>958</v>
      </c>
      <c r="H7" s="753">
        <v>9203</v>
      </c>
      <c r="I7" s="690">
        <v>8097</v>
      </c>
      <c r="J7" s="976">
        <v>1106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6902</v>
      </c>
      <c r="C8" s="978">
        <v>6454</v>
      </c>
      <c r="D8" s="979">
        <v>448</v>
      </c>
      <c r="E8" s="978">
        <v>5297</v>
      </c>
      <c r="F8" s="978">
        <v>4842</v>
      </c>
      <c r="G8" s="979">
        <v>455</v>
      </c>
      <c r="H8" s="754">
        <v>5736</v>
      </c>
      <c r="I8" s="691">
        <v>5246</v>
      </c>
      <c r="J8" s="979">
        <v>490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6602</v>
      </c>
      <c r="C12" s="600">
        <v>7425</v>
      </c>
      <c r="D12" s="600">
        <v>7415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192</v>
      </c>
      <c r="C13" s="751">
        <v>119</v>
      </c>
      <c r="D13" s="751">
        <v>125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145223</v>
      </c>
      <c r="C14" s="751">
        <v>152296</v>
      </c>
      <c r="D14" s="751">
        <v>158490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18</v>
      </c>
      <c r="C15" s="751">
        <v>0</v>
      </c>
      <c r="D15" s="751">
        <v>42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27504</v>
      </c>
      <c r="C16" s="1029">
        <v>25830</v>
      </c>
      <c r="D16" s="751">
        <v>24391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37031</v>
      </c>
      <c r="C17" s="752">
        <v>37889</v>
      </c>
      <c r="D17" s="752">
        <v>38567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3.0484369949669854</v>
      </c>
      <c r="C21" s="289">
        <f>C12/SUM(C12:C17)*100</f>
        <v>3.3212708949315393</v>
      </c>
      <c r="D21" s="289">
        <f>D12/SUM(D12:D17)*100</f>
        <v>3.2375671309435443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8.8654938357113175E-2</v>
      </c>
      <c r="C22" s="290">
        <f>C13/SUM(C12:C17)*100</f>
        <v>5.3229796161192347E-2</v>
      </c>
      <c r="D22" s="290">
        <f>D13/SUM(D12:D17)*100</f>
        <v>5.4578002881718553E-2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67.055917255390867</v>
      </c>
      <c r="C23" s="290">
        <f>C14/SUM(C12:C17)*100</f>
        <v>68.123403665251686</v>
      </c>
      <c r="D23" s="290">
        <f>D14/SUM(D12:D17)*100</f>
        <v>69.200541413788585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8.3114004709793597E-3</v>
      </c>
      <c r="C24" s="290">
        <f>C15/SUM(C12:C17)*100</f>
        <v>0</v>
      </c>
      <c r="D24" s="290">
        <f>D15/SUM(D12:D17)*100</f>
        <v>1.8338208968257434E-2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12.699819919656463</v>
      </c>
      <c r="C25" s="290">
        <f>C16/SUM(C12:C17)*100</f>
        <v>11.55399693145881</v>
      </c>
      <c r="D25" s="290">
        <f>D16/SUM(D12:D17)*100</f>
        <v>10.649696546303977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17.098859491157594</v>
      </c>
      <c r="C26" s="291">
        <f>C17/SUM(C12:C17)*100</f>
        <v>16.948098712196781</v>
      </c>
      <c r="D26" s="291">
        <f>D17/SUM(D12:D17)*100</f>
        <v>16.839278697113915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21.7</v>
      </c>
      <c r="C7" s="600">
        <v>20.9</v>
      </c>
      <c r="D7" s="600">
        <v>27.4</v>
      </c>
    </row>
    <row r="8" spans="1:6" x14ac:dyDescent="0.25">
      <c r="A8" s="695" t="s">
        <v>944</v>
      </c>
      <c r="B8" s="751">
        <v>20.9</v>
      </c>
      <c r="C8" s="751">
        <v>20.100000000000001</v>
      </c>
      <c r="D8" s="751">
        <v>14.7</v>
      </c>
    </row>
    <row r="9" spans="1:6" x14ac:dyDescent="0.25">
      <c r="A9" s="696" t="s">
        <v>224</v>
      </c>
      <c r="B9" s="752">
        <v>57.4</v>
      </c>
      <c r="C9" s="752">
        <v>59</v>
      </c>
      <c r="D9" s="752">
        <v>57.9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21.7</v>
      </c>
      <c r="C13" s="697">
        <f t="shared" ref="C13:D13" si="1">IF(ISBLANK(C7),"",C7)</f>
        <v>20.9</v>
      </c>
      <c r="D13" s="697">
        <f t="shared" si="1"/>
        <v>27.4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20.9</v>
      </c>
      <c r="C14" s="698">
        <f t="shared" si="2"/>
        <v>20.100000000000001</v>
      </c>
      <c r="D14" s="698">
        <f t="shared" si="2"/>
        <v>14.7</v>
      </c>
    </row>
    <row r="15" spans="1:6" x14ac:dyDescent="0.25">
      <c r="A15" s="702" t="s">
        <v>1630</v>
      </c>
      <c r="B15" s="699">
        <f t="shared" si="2"/>
        <v>57.4</v>
      </c>
      <c r="C15" s="699">
        <f t="shared" si="2"/>
        <v>59</v>
      </c>
      <c r="D15" s="699">
        <f t="shared" si="2"/>
        <v>57.9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21.7</v>
      </c>
      <c r="C18" s="697">
        <f t="shared" ref="C18:D18" si="4">IF(ISBLANK(C7),"",C7)</f>
        <v>20.9</v>
      </c>
      <c r="D18" s="697">
        <f t="shared" si="4"/>
        <v>27.4</v>
      </c>
    </row>
    <row r="19" spans="1:5" x14ac:dyDescent="0.25">
      <c r="A19" s="701" t="s">
        <v>1632</v>
      </c>
      <c r="B19" s="698">
        <f t="shared" ref="B19:D20" si="5">IF(ISBLANK(B8),"",B8)</f>
        <v>20.9</v>
      </c>
      <c r="C19" s="698">
        <f t="shared" si="5"/>
        <v>20.100000000000001</v>
      </c>
      <c r="D19" s="698">
        <f t="shared" si="5"/>
        <v>14.7</v>
      </c>
    </row>
    <row r="20" spans="1:5" x14ac:dyDescent="0.25">
      <c r="A20" s="702" t="s">
        <v>1633</v>
      </c>
      <c r="B20" s="699">
        <f t="shared" si="5"/>
        <v>57.4</v>
      </c>
      <c r="C20" s="699">
        <f t="shared" si="5"/>
        <v>59</v>
      </c>
      <c r="D20" s="699">
        <f t="shared" si="5"/>
        <v>57.9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96.3</v>
      </c>
      <c r="C5" s="611">
        <v>96.4</v>
      </c>
      <c r="D5" s="1030">
        <v>96.4</v>
      </c>
      <c r="F5" s="28"/>
      <c r="G5" s="693">
        <f>A5</f>
        <v>2020</v>
      </c>
      <c r="H5" s="669">
        <f>IF(ISBLANK(B5),"",B5)</f>
        <v>96.3</v>
      </c>
      <c r="I5" s="618">
        <f t="shared" ref="H5:I7" si="0">IF(ISBLANK(C5),"",C5)</f>
        <v>96.4</v>
      </c>
    </row>
    <row r="6" spans="1:10" x14ac:dyDescent="0.25">
      <c r="A6" s="749">
        <v>2021</v>
      </c>
      <c r="B6" s="601">
        <v>97.7</v>
      </c>
      <c r="C6" s="612">
        <v>97.8</v>
      </c>
      <c r="D6" s="946">
        <v>97.8</v>
      </c>
      <c r="F6" s="44"/>
      <c r="G6" s="693">
        <f t="shared" ref="G6:G7" si="1">A6</f>
        <v>2021</v>
      </c>
      <c r="H6" s="670">
        <f t="shared" si="0"/>
        <v>97.7</v>
      </c>
      <c r="I6" s="619">
        <f t="shared" si="0"/>
        <v>97.8</v>
      </c>
    </row>
    <row r="7" spans="1:10" x14ac:dyDescent="0.25">
      <c r="A7" s="750">
        <v>2022</v>
      </c>
      <c r="B7" s="601">
        <v>97</v>
      </c>
      <c r="C7" s="612">
        <v>97.6</v>
      </c>
      <c r="D7" s="946">
        <v>97.3</v>
      </c>
      <c r="F7" s="44"/>
      <c r="G7" s="693">
        <f t="shared" si="1"/>
        <v>2022</v>
      </c>
      <c r="H7" s="671">
        <f t="shared" si="0"/>
        <v>97</v>
      </c>
      <c r="I7" s="620">
        <f t="shared" si="0"/>
        <v>97.6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96.3</v>
      </c>
      <c r="I13" s="618">
        <f>IF(ISBLANK(C5),"",C5)</f>
        <v>96.4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97.7</v>
      </c>
      <c r="I14" s="619">
        <f t="shared" si="3"/>
        <v>97.8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</v>
      </c>
      <c r="I15" s="620">
        <f t="shared" si="4"/>
        <v>97.6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РЕПУБЛИКА СРБИЈА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88499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6158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6664449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86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9.4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16.399999999999999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75.62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43.8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149.69999999999999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2.5499999999999998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6136010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6824556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216486</v>
      </c>
      <c r="C63" s="548">
        <f>IF(ISBLANK('DEM2'!C7),"-",'DEM2'!C7)</f>
        <v>230630</v>
      </c>
      <c r="D63" s="548"/>
      <c r="E63" s="548">
        <f>IF(ISBLANK('DEM2'!D8),"-",'DEM2'!D8)</f>
        <v>214482</v>
      </c>
      <c r="F63" s="548">
        <f>IF(ISBLANK('DEM2'!C8),"-",'DEM2'!C8)</f>
        <v>228041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257002</v>
      </c>
      <c r="C64" s="317">
        <f>IF(ISBLANK('DEM2'!F7),"-",'DEM2'!F7)</f>
        <v>273006</v>
      </c>
      <c r="D64" s="789"/>
      <c r="E64" s="317">
        <f>IF(ISBLANK('DEM2'!G8),"-",'DEM2'!G8)</f>
        <v>250599</v>
      </c>
      <c r="F64" s="317">
        <f>IF(ISBLANK('DEM2'!F8),"-",'DEM2'!F8)</f>
        <v>266270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137757</v>
      </c>
      <c r="C65" s="345">
        <f>IF(ISBLANK('DEM2'!I7),"-",'DEM2'!I7)</f>
        <v>145492</v>
      </c>
      <c r="D65" s="393"/>
      <c r="E65" s="345">
        <f>IF(ISBLANK('DEM2'!J8),"-",'DEM2'!J8)</f>
        <v>131205</v>
      </c>
      <c r="F65" s="345">
        <f>IF(ISBLANK('DEM2'!I8),"-",'DEM2'!I8)</f>
        <v>138134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576237</v>
      </c>
      <c r="C66" s="348">
        <f>IF(ISBLANK('DEM2'!L7),"-",'DEM2'!L7)</f>
        <v>612101</v>
      </c>
      <c r="D66" s="394"/>
      <c r="E66" s="348">
        <f>IF(ISBLANK('DEM2'!M8),"-",'DEM2'!M8)</f>
        <v>562813</v>
      </c>
      <c r="F66" s="348">
        <f>IF(ISBLANK('DEM2'!L8),"-",'DEM2'!L8)</f>
        <v>597159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542552</v>
      </c>
      <c r="C67" s="345">
        <f>IF(ISBLANK('DEM2'!O7),"-",'DEM2'!O7)</f>
        <v>573136</v>
      </c>
      <c r="D67" s="393"/>
      <c r="E67" s="345">
        <f>IF(ISBLANK('DEM2'!P8),"-",'DEM2'!P8)</f>
        <v>513890</v>
      </c>
      <c r="F67" s="345">
        <f>IF(ISBLANK('DEM2'!O8),"-",'DEM2'!O8)</f>
        <v>537141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2201149</v>
      </c>
      <c r="C68" s="317">
        <f>IF(ISBLANK('DEM2'!R7),"-",'DEM2'!R7)</f>
        <v>2201825</v>
      </c>
      <c r="D68" s="395"/>
      <c r="E68" s="317">
        <f>IF(ISBLANK('DEM2'!S8),"-",'DEM2'!S8)</f>
        <v>2122570</v>
      </c>
      <c r="F68" s="317">
        <f>IF(ISBLANK('DEM2'!R8),"-",'DEM2'!R8)</f>
        <v>2113223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3507325</v>
      </c>
      <c r="C69" s="463">
        <f>IF(ISBLANK('DEM2'!U7),"-",'DEM2'!U7)</f>
        <v>3327001</v>
      </c>
      <c r="D69" s="799"/>
      <c r="E69" s="463">
        <f>IF(ISBLANK('DEM2'!V8),"-",'DEM2'!V8)</f>
        <v>3423627</v>
      </c>
      <c r="F69" s="463">
        <f>IF(ISBLANK('DEM2'!U8),"-",'DEM2'!U8)</f>
        <v>3240822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</v>
      </c>
      <c r="G115" s="800">
        <f>IF(ISBLANK('DEM2'!E23),"-",'DEM2'!E23)</f>
        <v>8.1999999999999993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8.1999999999999993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</v>
      </c>
      <c r="G117" s="801">
        <f>IF(ISBLANK('DEM2'!E25),"-",'DEM2'!E25)</f>
        <v>7.5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2310035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2310035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34.700000000000003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86007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387764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25.7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36.799999999999997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8.8000000000000007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2412657906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359821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268805149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110505650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38496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330205815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49547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26982097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4010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435284190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65314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415858174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62399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137228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326431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229857962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631552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646283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410894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2019889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617365</v>
      </c>
      <c r="C300" s="808">
        <f>IF(ISBLANK(POLJ3!C4),"-",POLJ3!C4)</f>
        <v>106946</v>
      </c>
      <c r="D300" s="1153">
        <f>IF(ISBLANK(POLJ3!D4),"-",POLJ3!D4)</f>
        <v>510419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797199</v>
      </c>
      <c r="C301" s="789">
        <f>IF(ISBLANK(POLJ3!C5),"-",POLJ3!C5)</f>
        <v>501487</v>
      </c>
      <c r="D301" s="1154">
        <f>IF(ISBLANK(POLJ3!D5),"-",POLJ3!D5)</f>
        <v>295712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1785</v>
      </c>
      <c r="C302" s="790">
        <f>IF(ISBLANK(POLJ3!C6),"-",POLJ3!C6)</f>
        <v>264</v>
      </c>
      <c r="D302" s="1155">
        <f>IF(ISBLANK(POLJ3!D6),"-",POLJ3!D6)</f>
        <v>1521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26279</v>
      </c>
      <c r="C303" s="791">
        <f>IF(ISBLANK(POLJ3!C7),"-",POLJ3!C7)</f>
        <v>6685</v>
      </c>
      <c r="D303" s="1164">
        <f>IF(ISBLANK(POLJ3!D7),"-",POLJ3!D7)</f>
        <v>19594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631552</v>
      </c>
      <c r="C304" s="807">
        <f>IF(ISBLANK(POLJ3!C8),"-",POLJ3!C8)</f>
        <v>100168</v>
      </c>
      <c r="D304" s="1122">
        <f>IF(ISBLANK(POLJ3!D8),"-",POLJ3!D8)</f>
        <v>531384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23727.119999999999</v>
      </c>
      <c r="C310" s="1123"/>
      <c r="D310" s="3"/>
      <c r="E310" s="5"/>
      <c r="F310" s="5"/>
      <c r="G310" s="815" t="s">
        <v>854</v>
      </c>
      <c r="H310" s="816">
        <f>IF(ISBLANK(POLJ2!H3),"-",POLJ2!H3)</f>
        <v>908102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2513154.46</v>
      </c>
      <c r="C311" s="1124"/>
      <c r="D311" s="3"/>
      <c r="E311" s="5"/>
      <c r="F311" s="5"/>
      <c r="G311" s="810" t="s">
        <v>855</v>
      </c>
      <c r="H311" s="248">
        <f>IF(ISBLANK(POLJ2!H4),"-",POLJ2!H4)</f>
        <v>3407318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163310.29</v>
      </c>
      <c r="C312" s="1124"/>
      <c r="D312" s="3"/>
      <c r="E312" s="5"/>
      <c r="F312" s="5"/>
      <c r="G312" s="810" t="s">
        <v>856</v>
      </c>
      <c r="H312" s="248">
        <f>IF(ISBLANK(POLJ2!H5),"-",POLJ2!H5)</f>
        <v>1736440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22149.97</v>
      </c>
      <c r="C313" s="1124"/>
      <c r="D313" s="3"/>
      <c r="E313" s="5"/>
      <c r="F313" s="5"/>
      <c r="G313" s="812" t="s">
        <v>857</v>
      </c>
      <c r="H313" s="249">
        <f>IF(ISBLANK(POLJ2!H6),"-",POLJ2!H6)</f>
        <v>26710921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1839.31</v>
      </c>
      <c r="C314" s="1124"/>
      <c r="D314" s="3"/>
      <c r="E314" s="5"/>
      <c r="F314" s="5"/>
      <c r="G314" s="814" t="s">
        <v>847</v>
      </c>
      <c r="H314" s="817">
        <f>IF(ISBLANK(POLJ2!H7),"-",POLJ2!H7)</f>
        <v>32762781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713242.34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3437423.49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461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2835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57478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223559</v>
      </c>
      <c r="I364" s="808">
        <f>IF(ISBLANK(OBRAZ2!I6),"-",OBRAZ2!I6)</f>
        <v>180566</v>
      </c>
      <c r="J364" s="808">
        <f>IF(ISBLANK(OBRAZ2!J6),"-",OBRAZ2!J6)</f>
        <v>42993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108594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9203</v>
      </c>
      <c r="I365" s="416">
        <f>IF(ISBLANK(OBRAZ2!I7),"-",OBRAZ2!I7)</f>
        <v>8097</v>
      </c>
      <c r="J365" s="416">
        <f>IF(ISBLANK(OBRAZ2!J7),"-",OBRAZ2!J7)</f>
        <v>1106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68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5736</v>
      </c>
      <c r="I366" s="807">
        <f>IF(ISBLANK(OBRAZ2!I8),"-",OBRAZ2!I8)</f>
        <v>5246</v>
      </c>
      <c r="J366" s="807">
        <f>IF(ISBLANK(OBRAZ2!J8),"-",OBRAZ2!J8)</f>
        <v>490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62958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3.0484369949669854</v>
      </c>
      <c r="I375" s="850">
        <f>IF(ISBLANK(OBRAZ2!C12),"-",OBRAZ2!C21)</f>
        <v>3.3212708949315393</v>
      </c>
      <c r="J375" s="850">
        <f>IF(ISBLANK(OBRAZ2!D12),"-",OBRAZ2!D21)</f>
        <v>3.2375671309435443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8.8654938357113175E-2</v>
      </c>
      <c r="I376" s="851">
        <f>IF(ISBLANK(OBRAZ2!C13),"-",OBRAZ2!C22)</f>
        <v>5.3229796161192347E-2</v>
      </c>
      <c r="J376" s="851">
        <f>IF(ISBLANK(OBRAZ2!D13),"-",OBRAZ2!D22)</f>
        <v>5.4578002881718553E-2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67.055917255390867</v>
      </c>
      <c r="I377" s="851">
        <f>IF(ISBLANK(OBRAZ2!C14),"-",OBRAZ2!C23)</f>
        <v>68.123403665251686</v>
      </c>
      <c r="J377" s="851">
        <f>IF(ISBLANK(OBRAZ2!D14),"-",OBRAZ2!D23)</f>
        <v>69.200541413788585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8.3114004709793597E-3</v>
      </c>
      <c r="I378" s="851">
        <f>IF(ISBLANK(OBRAZ2!C15),"-",OBRAZ2!C24)</f>
        <v>0</v>
      </c>
      <c r="J378" s="851">
        <f>IF(ISBLANK(OBRAZ2!D15),"-",OBRAZ2!D24)</f>
        <v>1.8338208968257434E-2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12.699819919656463</v>
      </c>
      <c r="I379" s="851">
        <f>IF(ISBLANK(OBRAZ2!C16),"-",OBRAZ2!C25)</f>
        <v>11.55399693145881</v>
      </c>
      <c r="J379" s="851">
        <f>IF(ISBLANK(OBRAZ2!D16),"-",OBRAZ2!D25)</f>
        <v>10.649696546303977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17.098859491157594</v>
      </c>
      <c r="I380" s="852">
        <f>IF(ISBLANK(OBRAZ2!C17),"-",OBRAZ2!C26)</f>
        <v>16.948098712196781</v>
      </c>
      <c r="J380" s="852">
        <f>IF(ISBLANK(OBRAZ2!D17),"-",OBRAZ2!D26)</f>
        <v>16.839278697113915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1196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2071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219068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237138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33668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15373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61959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3179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5058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493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225423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87.2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62503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90.9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1.2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1556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97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2968928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150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2180935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97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5903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1112481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20585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0.17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73.599999999999994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468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91.5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81.3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707188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1671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423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4125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4030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5259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0.5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4.2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482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5846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167060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148407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52391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18047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34933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8531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21921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7989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10.199999999999999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49.2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37.200000000000003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1213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26200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4742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45021.707000000002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4.5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35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50013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2167513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18506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1605356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2261386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>
        <f>IF(ISBLANK(INDEKSI2!B5),"-",INDEKSI2!B5)</f>
        <v>36.22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>
        <f>IF(ISBLANK(INDEKSI2!B6),"-",INDEKSI2!B6)</f>
        <v>37.33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38.4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2096472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1772763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7306219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4939394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456</v>
      </c>
      <c r="C6" s="601">
        <v>2825</v>
      </c>
      <c r="D6" s="612">
        <v>1373</v>
      </c>
      <c r="E6" s="612">
        <v>1452</v>
      </c>
      <c r="F6" s="1033">
        <v>50635</v>
      </c>
      <c r="G6" s="612">
        <v>26235</v>
      </c>
      <c r="H6" s="980">
        <v>24400</v>
      </c>
      <c r="I6" s="1034">
        <v>31.8</v>
      </c>
      <c r="J6" s="612">
        <v>31.9</v>
      </c>
      <c r="K6" s="1035">
        <v>31.6</v>
      </c>
      <c r="L6" s="1033">
        <v>101400</v>
      </c>
      <c r="M6" s="612">
        <v>52070</v>
      </c>
      <c r="N6" s="1028">
        <v>49330</v>
      </c>
      <c r="O6" s="1034">
        <v>62.6</v>
      </c>
      <c r="P6" s="612">
        <v>62.2</v>
      </c>
      <c r="Q6" s="1028">
        <v>62.9</v>
      </c>
      <c r="R6" s="1033">
        <v>64535</v>
      </c>
      <c r="S6" s="612">
        <v>33394</v>
      </c>
      <c r="T6" s="1035">
        <v>31141</v>
      </c>
    </row>
    <row r="7" spans="1:20" x14ac:dyDescent="0.25">
      <c r="A7" s="286">
        <v>2021</v>
      </c>
      <c r="B7" s="602">
        <v>463</v>
      </c>
      <c r="C7" s="601">
        <v>2853</v>
      </c>
      <c r="D7" s="612">
        <v>1401</v>
      </c>
      <c r="E7" s="612">
        <v>1452</v>
      </c>
      <c r="F7" s="1033">
        <v>53981</v>
      </c>
      <c r="G7" s="612">
        <v>27922</v>
      </c>
      <c r="H7" s="980">
        <v>26059</v>
      </c>
      <c r="I7" s="1034">
        <v>34.299999999999997</v>
      </c>
      <c r="J7" s="612">
        <v>34.4</v>
      </c>
      <c r="K7" s="1035">
        <v>34.200000000000003</v>
      </c>
      <c r="L7" s="1033">
        <v>105859</v>
      </c>
      <c r="M7" s="612">
        <v>54737</v>
      </c>
      <c r="N7" s="1028">
        <v>51122</v>
      </c>
      <c r="O7" s="1034">
        <v>65.8</v>
      </c>
      <c r="P7" s="612">
        <v>66</v>
      </c>
      <c r="Q7" s="1028">
        <v>65.599999999999994</v>
      </c>
      <c r="R7" s="1033">
        <v>63719</v>
      </c>
      <c r="S7" s="612">
        <v>32985</v>
      </c>
      <c r="T7" s="1035">
        <v>30734</v>
      </c>
    </row>
    <row r="8" spans="1:20" x14ac:dyDescent="0.25">
      <c r="A8" s="219">
        <v>2022</v>
      </c>
      <c r="B8" s="617">
        <v>461</v>
      </c>
      <c r="C8" s="947">
        <v>2835</v>
      </c>
      <c r="D8" s="981">
        <v>1396</v>
      </c>
      <c r="E8" s="981">
        <v>1439</v>
      </c>
      <c r="F8" s="1036">
        <v>57478</v>
      </c>
      <c r="G8" s="981">
        <v>29526</v>
      </c>
      <c r="H8" s="979">
        <v>27952</v>
      </c>
      <c r="I8" s="754">
        <v>37</v>
      </c>
      <c r="J8" s="981">
        <v>36.9</v>
      </c>
      <c r="K8" s="1037">
        <v>37</v>
      </c>
      <c r="L8" s="1036">
        <v>108594</v>
      </c>
      <c r="M8" s="981">
        <v>55796</v>
      </c>
      <c r="N8" s="691">
        <v>52798</v>
      </c>
      <c r="O8" s="754">
        <v>68</v>
      </c>
      <c r="P8" s="981">
        <v>67.7</v>
      </c>
      <c r="Q8" s="691">
        <v>68.400000000000006</v>
      </c>
      <c r="R8" s="1036">
        <v>62958</v>
      </c>
      <c r="S8" s="981">
        <v>32703</v>
      </c>
      <c r="T8" s="1037">
        <v>30255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1196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2071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219068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237138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33668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15373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61959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3179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5058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86.678589516333247</v>
      </c>
      <c r="C21" s="739">
        <f>B10/(B7+B10)*100</f>
        <v>13.321410483666751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93.911948390367144</v>
      </c>
      <c r="C22" s="739">
        <f>B11/(B8+B11)*100</f>
        <v>6.0880516096328474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86.678589516333247</v>
      </c>
      <c r="C26" s="739">
        <f>C21</f>
        <v>13.321410483666751</v>
      </c>
    </row>
    <row r="27" spans="1:10" ht="24.75" x14ac:dyDescent="0.25">
      <c r="A27" s="742" t="s">
        <v>1407</v>
      </c>
      <c r="B27" s="739">
        <f>B22</f>
        <v>93.911948390367144</v>
      </c>
      <c r="C27" s="739">
        <f>C22</f>
        <v>6.0880516096328474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544</v>
      </c>
      <c r="C5" s="1095">
        <v>591</v>
      </c>
      <c r="D5" s="914" t="s">
        <v>5</v>
      </c>
      <c r="E5" s="211"/>
      <c r="F5" s="125">
        <v>2021</v>
      </c>
      <c r="G5" s="70">
        <v>1135</v>
      </c>
      <c r="H5" s="55">
        <v>544</v>
      </c>
      <c r="I5" s="110">
        <v>591</v>
      </c>
      <c r="J5" s="70">
        <v>2084</v>
      </c>
      <c r="K5" s="55">
        <v>39</v>
      </c>
      <c r="L5" s="110">
        <v>2045</v>
      </c>
      <c r="M5" s="70">
        <v>218014</v>
      </c>
      <c r="N5" s="55">
        <v>239115</v>
      </c>
      <c r="O5" s="70">
        <v>34439</v>
      </c>
      <c r="P5" s="110">
        <v>15806</v>
      </c>
    </row>
    <row r="6" spans="1:16" x14ac:dyDescent="0.25">
      <c r="A6" s="923" t="s">
        <v>259</v>
      </c>
      <c r="B6" s="1096">
        <v>40</v>
      </c>
      <c r="C6" s="1097">
        <v>2031</v>
      </c>
      <c r="D6" s="915" t="s">
        <v>5</v>
      </c>
      <c r="E6" s="254"/>
      <c r="F6" s="125">
        <v>2022</v>
      </c>
      <c r="G6" s="212">
        <v>1135</v>
      </c>
      <c r="H6" s="58">
        <v>544</v>
      </c>
      <c r="I6" s="160">
        <v>591</v>
      </c>
      <c r="J6" s="212">
        <v>2071</v>
      </c>
      <c r="K6" s="58">
        <v>40</v>
      </c>
      <c r="L6" s="160">
        <v>2031</v>
      </c>
      <c r="M6" s="212">
        <v>219068</v>
      </c>
      <c r="N6" s="58">
        <v>237138</v>
      </c>
      <c r="O6" s="212">
        <v>33668</v>
      </c>
      <c r="P6" s="160">
        <v>15373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1196</v>
      </c>
      <c r="H7" s="94">
        <v>607</v>
      </c>
      <c r="I7" s="169">
        <v>589</v>
      </c>
      <c r="J7" s="167"/>
      <c r="K7" s="94"/>
      <c r="L7" s="169"/>
      <c r="M7" s="167">
        <v>250399</v>
      </c>
      <c r="N7" s="94">
        <v>250115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544</v>
      </c>
      <c r="C11" s="918">
        <f>IF(ISBLANK(C5),"",C5)</f>
        <v>591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40</v>
      </c>
      <c r="C12" s="921">
        <f>IF(ISBLANK(C6),"",C6)</f>
        <v>2031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93.5</v>
      </c>
      <c r="C5" s="611">
        <v>93.2</v>
      </c>
      <c r="D5" s="945">
        <v>93.7</v>
      </c>
      <c r="E5" s="610"/>
      <c r="F5" s="611"/>
      <c r="G5" s="945"/>
      <c r="H5" s="610"/>
      <c r="I5" s="611"/>
      <c r="J5" s="945"/>
      <c r="K5" s="610">
        <v>65509</v>
      </c>
      <c r="L5" s="611">
        <v>33579</v>
      </c>
      <c r="M5" s="945">
        <v>31930</v>
      </c>
      <c r="N5" s="610">
        <v>95.9</v>
      </c>
      <c r="O5" s="611">
        <v>96.3</v>
      </c>
      <c r="P5" s="945">
        <v>95.5</v>
      </c>
      <c r="Q5" s="610">
        <v>0.4</v>
      </c>
      <c r="R5" s="611">
        <v>0.5</v>
      </c>
      <c r="S5" s="945">
        <v>0.3</v>
      </c>
    </row>
    <row r="6" spans="1:19" x14ac:dyDescent="0.25">
      <c r="A6" s="286">
        <v>2021</v>
      </c>
      <c r="B6" s="457">
        <v>93.7</v>
      </c>
      <c r="C6" s="458">
        <v>93.5</v>
      </c>
      <c r="D6" s="976">
        <v>93.9</v>
      </c>
      <c r="E6" s="457">
        <v>4119</v>
      </c>
      <c r="F6" s="458">
        <v>2696</v>
      </c>
      <c r="G6" s="976">
        <v>1423</v>
      </c>
      <c r="H6" s="457">
        <v>5904</v>
      </c>
      <c r="I6" s="458">
        <v>2899</v>
      </c>
      <c r="J6" s="976">
        <v>3005</v>
      </c>
      <c r="K6" s="457">
        <v>64253</v>
      </c>
      <c r="L6" s="458">
        <v>32719</v>
      </c>
      <c r="M6" s="976">
        <v>31534</v>
      </c>
      <c r="N6" s="457">
        <v>95.8</v>
      </c>
      <c r="O6" s="458">
        <v>95.3</v>
      </c>
      <c r="P6" s="976">
        <v>96.3</v>
      </c>
      <c r="Q6" s="457">
        <v>0.3</v>
      </c>
      <c r="R6" s="458">
        <v>0.4</v>
      </c>
      <c r="S6" s="976">
        <v>0.2</v>
      </c>
    </row>
    <row r="7" spans="1:19" x14ac:dyDescent="0.25">
      <c r="A7" s="286">
        <v>2022</v>
      </c>
      <c r="B7" s="601">
        <v>95.2</v>
      </c>
      <c r="C7" s="612">
        <v>95.1</v>
      </c>
      <c r="D7" s="980">
        <v>95.3</v>
      </c>
      <c r="E7" s="601">
        <v>4277</v>
      </c>
      <c r="F7" s="612">
        <v>2836</v>
      </c>
      <c r="G7" s="980">
        <v>1441</v>
      </c>
      <c r="H7" s="601">
        <v>5628</v>
      </c>
      <c r="I7" s="612">
        <v>2769</v>
      </c>
      <c r="J7" s="980">
        <v>2859</v>
      </c>
      <c r="K7" s="601">
        <v>61959</v>
      </c>
      <c r="L7" s="612">
        <v>31605</v>
      </c>
      <c r="M7" s="980">
        <v>30354</v>
      </c>
      <c r="N7" s="601">
        <v>96.4</v>
      </c>
      <c r="O7" s="612">
        <v>95.8</v>
      </c>
      <c r="P7" s="980">
        <v>97.2</v>
      </c>
      <c r="Q7" s="601">
        <v>0.4</v>
      </c>
      <c r="R7" s="612">
        <v>0.4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3179</v>
      </c>
      <c r="F8" s="981">
        <v>2146</v>
      </c>
      <c r="G8" s="979">
        <v>1033</v>
      </c>
      <c r="H8" s="947">
        <v>5058</v>
      </c>
      <c r="I8" s="981">
        <v>2438</v>
      </c>
      <c r="J8" s="979">
        <v>2620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493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87.2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90.9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1.2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1556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268805149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38496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30926</v>
      </c>
      <c r="C5" s="616">
        <v>21734</v>
      </c>
      <c r="D5" s="616">
        <v>9192</v>
      </c>
      <c r="E5" s="599">
        <v>145590</v>
      </c>
      <c r="F5" s="616">
        <v>73399</v>
      </c>
      <c r="G5" s="945">
        <v>72191</v>
      </c>
      <c r="H5" s="616">
        <v>67240</v>
      </c>
      <c r="I5" s="616">
        <v>27488</v>
      </c>
      <c r="J5" s="616">
        <v>39752</v>
      </c>
      <c r="K5" s="217">
        <f>SUM(B5,E5,H5)</f>
        <v>243756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27360</v>
      </c>
      <c r="C6" s="612">
        <v>19289</v>
      </c>
      <c r="D6" s="946">
        <v>8071</v>
      </c>
      <c r="E6" s="601">
        <v>141494</v>
      </c>
      <c r="F6" s="612">
        <v>71118</v>
      </c>
      <c r="G6" s="946">
        <v>70376</v>
      </c>
      <c r="H6" s="601">
        <v>66065</v>
      </c>
      <c r="I6" s="612">
        <v>27530</v>
      </c>
      <c r="J6" s="612">
        <v>38535</v>
      </c>
      <c r="K6" s="218">
        <f>SUM(B6,E6,H6)</f>
        <v>234919</v>
      </c>
      <c r="M6" s="105" t="s">
        <v>284</v>
      </c>
      <c r="N6" s="171">
        <f>IF(ISBLANK(J7),"",J7)</f>
        <v>36957</v>
      </c>
      <c r="O6" s="80">
        <f>IF(ISBLANK(I7),"",I7)</f>
        <v>26965</v>
      </c>
      <c r="P6" s="211"/>
    </row>
    <row r="7" spans="1:17" ht="24.75" x14ac:dyDescent="0.25">
      <c r="A7" s="218">
        <v>2023</v>
      </c>
      <c r="B7" s="601">
        <v>26194</v>
      </c>
      <c r="C7" s="612">
        <v>18327</v>
      </c>
      <c r="D7" s="946">
        <v>7867</v>
      </c>
      <c r="E7" s="601">
        <v>135307</v>
      </c>
      <c r="F7" s="612">
        <v>67421</v>
      </c>
      <c r="G7" s="946">
        <v>67886</v>
      </c>
      <c r="H7" s="601">
        <v>63922</v>
      </c>
      <c r="I7" s="612">
        <v>26965</v>
      </c>
      <c r="J7" s="612">
        <v>36957</v>
      </c>
      <c r="K7" s="218">
        <f>SUM(B7,E7,H7)</f>
        <v>225423</v>
      </c>
      <c r="M7" s="106" t="s">
        <v>285</v>
      </c>
      <c r="N7" s="220">
        <f>IF(ISBLANK(G7),"",G7)</f>
        <v>67886</v>
      </c>
      <c r="O7" s="107">
        <f>IF(ISBLANK(F7),"",F7)</f>
        <v>67421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7867</v>
      </c>
      <c r="O8" s="83">
        <f>IF(ISBLANK(C7),"",C7)</f>
        <v>18327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36957</v>
      </c>
      <c r="O13" s="80">
        <f>IF(ISBLANK(I7),"",I7)</f>
        <v>26965</v>
      </c>
      <c r="P13" s="211"/>
    </row>
    <row r="14" spans="1:17" ht="27.75" customHeight="1" x14ac:dyDescent="0.25">
      <c r="M14" s="106" t="s">
        <v>515</v>
      </c>
      <c r="N14" s="220">
        <f>IF(ISBLANK(G7),"",G7)</f>
        <v>67886</v>
      </c>
      <c r="O14" s="107">
        <f>IF(ISBLANK(F7),"",F7)</f>
        <v>67421</v>
      </c>
      <c r="P14" s="211"/>
    </row>
    <row r="15" spans="1:17" ht="26.25" customHeight="1" x14ac:dyDescent="0.25">
      <c r="M15" s="108" t="s">
        <v>516</v>
      </c>
      <c r="N15" s="170">
        <f>IF(ISBLANK(D7),"",D7)</f>
        <v>7867</v>
      </c>
      <c r="O15" s="83">
        <f>IF(ISBLANK(C7),"",C7)</f>
        <v>18327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9144</v>
      </c>
      <c r="C21" s="616">
        <v>6483</v>
      </c>
      <c r="D21" s="616">
        <v>2661</v>
      </c>
      <c r="E21" s="599">
        <v>36268</v>
      </c>
      <c r="F21" s="616">
        <v>17960</v>
      </c>
      <c r="G21" s="945">
        <v>18308</v>
      </c>
      <c r="H21" s="616">
        <v>16002</v>
      </c>
      <c r="I21" s="616">
        <v>6481</v>
      </c>
      <c r="J21" s="616">
        <v>9521</v>
      </c>
      <c r="K21" s="217">
        <f>SUM(B21,E21,H21)</f>
        <v>61414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10161</v>
      </c>
      <c r="C22" s="1028">
        <v>7016</v>
      </c>
      <c r="D22" s="980">
        <v>3145</v>
      </c>
      <c r="E22" s="1034">
        <v>35608</v>
      </c>
      <c r="F22" s="1028">
        <v>17647</v>
      </c>
      <c r="G22" s="980">
        <v>17961</v>
      </c>
      <c r="H22" s="1034">
        <v>16182</v>
      </c>
      <c r="I22" s="1028">
        <v>6466</v>
      </c>
      <c r="J22" s="1028">
        <v>9716</v>
      </c>
      <c r="K22" s="218">
        <f>SUM(B22,E22,H22)</f>
        <v>61951</v>
      </c>
      <c r="M22" s="105" t="s">
        <v>284</v>
      </c>
      <c r="N22" s="171">
        <f>IF(ISBLANK(J23),"",J23)</f>
        <v>9978</v>
      </c>
      <c r="O22" s="80">
        <f>IF(ISBLANK(I23),"",I23)</f>
        <v>6693</v>
      </c>
      <c r="P22" s="211"/>
    </row>
    <row r="23" spans="1:17" ht="24.75" x14ac:dyDescent="0.25">
      <c r="A23" s="218">
        <v>2022</v>
      </c>
      <c r="B23" s="1034">
        <v>10285</v>
      </c>
      <c r="C23" s="1028">
        <v>7180</v>
      </c>
      <c r="D23" s="980">
        <v>3105</v>
      </c>
      <c r="E23" s="1034">
        <v>35547</v>
      </c>
      <c r="F23" s="1028">
        <v>17690</v>
      </c>
      <c r="G23" s="980">
        <v>17857</v>
      </c>
      <c r="H23" s="1034">
        <v>16671</v>
      </c>
      <c r="I23" s="1028">
        <v>6693</v>
      </c>
      <c r="J23" s="1028">
        <v>9978</v>
      </c>
      <c r="K23" s="218">
        <f>SUM(B23,E23,H23)</f>
        <v>62503</v>
      </c>
      <c r="M23" s="106" t="s">
        <v>285</v>
      </c>
      <c r="N23" s="220">
        <f>IF(ISBLANK(G23),"",G23)</f>
        <v>17857</v>
      </c>
      <c r="O23" s="107">
        <f>IF(ISBLANK(F23),"",F23)</f>
        <v>17690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3105</v>
      </c>
      <c r="O24" s="109">
        <f>IF(ISBLANK(C23),"",C23)</f>
        <v>7180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9978</v>
      </c>
      <c r="O29" s="80">
        <f>IF(ISBLANK(I23),"",I23)</f>
        <v>6693</v>
      </c>
      <c r="P29" s="211"/>
    </row>
    <row r="30" spans="1:17" ht="27.75" customHeight="1" x14ac:dyDescent="0.25">
      <c r="M30" s="106" t="s">
        <v>515</v>
      </c>
      <c r="N30" s="220">
        <f>IF(ISBLANK(G23),"",G23)</f>
        <v>17857</v>
      </c>
      <c r="O30" s="107">
        <f>IF(ISBLANK(F23),"",F23)</f>
        <v>17690</v>
      </c>
      <c r="P30" s="211"/>
    </row>
    <row r="31" spans="1:17" ht="27.75" customHeight="1" x14ac:dyDescent="0.25">
      <c r="M31" s="108" t="s">
        <v>516</v>
      </c>
      <c r="N31" s="221">
        <f>IF(ISBLANK(D23),"",D23)</f>
        <v>3105</v>
      </c>
      <c r="O31" s="109">
        <f>IF(ISBLANK(C23),"",C23)</f>
        <v>7180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110505650</v>
      </c>
      <c r="D5" s="253"/>
    </row>
    <row r="6" spans="1:4" ht="30" x14ac:dyDescent="0.25">
      <c r="A6" s="686" t="s">
        <v>474</v>
      </c>
      <c r="B6" s="617">
        <v>158299499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86.8</v>
      </c>
      <c r="D5" s="611">
        <v>85.1</v>
      </c>
      <c r="E5" s="945">
        <v>88.7</v>
      </c>
      <c r="F5" s="610"/>
      <c r="G5" s="611"/>
      <c r="H5" s="945"/>
      <c r="I5" s="610">
        <v>0.8</v>
      </c>
      <c r="J5" s="611">
        <v>1</v>
      </c>
      <c r="K5" s="945">
        <v>0.5</v>
      </c>
      <c r="L5" s="610">
        <v>85.2</v>
      </c>
      <c r="M5" s="611">
        <v>83.5</v>
      </c>
      <c r="N5" s="945">
        <v>86.9</v>
      </c>
    </row>
    <row r="6" spans="1:14" x14ac:dyDescent="0.25">
      <c r="A6" s="286">
        <v>2021</v>
      </c>
      <c r="B6" s="457">
        <v>518</v>
      </c>
      <c r="C6" s="457">
        <v>86.1</v>
      </c>
      <c r="D6" s="458">
        <v>84.3</v>
      </c>
      <c r="E6" s="976">
        <v>87.9</v>
      </c>
      <c r="F6" s="457">
        <v>2120</v>
      </c>
      <c r="G6" s="458">
        <v>1323</v>
      </c>
      <c r="H6" s="976">
        <v>797</v>
      </c>
      <c r="I6" s="457">
        <v>0.6</v>
      </c>
      <c r="J6" s="458">
        <v>0.6</v>
      </c>
      <c r="K6" s="976">
        <v>0.6</v>
      </c>
      <c r="L6" s="457">
        <v>86</v>
      </c>
      <c r="M6" s="458">
        <v>84.1</v>
      </c>
      <c r="N6" s="976">
        <v>88</v>
      </c>
    </row>
    <row r="7" spans="1:14" x14ac:dyDescent="0.25">
      <c r="A7" s="286">
        <v>2022</v>
      </c>
      <c r="B7" s="601">
        <v>521</v>
      </c>
      <c r="C7" s="601">
        <v>87.2</v>
      </c>
      <c r="D7" s="612">
        <v>85.4</v>
      </c>
      <c r="E7" s="980">
        <v>89.2</v>
      </c>
      <c r="F7" s="601">
        <v>1846</v>
      </c>
      <c r="G7" s="612">
        <v>1160</v>
      </c>
      <c r="H7" s="980">
        <v>686</v>
      </c>
      <c r="I7" s="601">
        <v>1.2</v>
      </c>
      <c r="J7" s="612">
        <v>1.4</v>
      </c>
      <c r="K7" s="980">
        <v>1</v>
      </c>
      <c r="L7" s="601">
        <v>90.9</v>
      </c>
      <c r="M7" s="612">
        <v>89.5</v>
      </c>
      <c r="N7" s="980">
        <v>92.4</v>
      </c>
    </row>
    <row r="8" spans="1:14" x14ac:dyDescent="0.25">
      <c r="A8" s="219">
        <v>2023</v>
      </c>
      <c r="B8" s="947">
        <v>493</v>
      </c>
      <c r="C8" s="947"/>
      <c r="D8" s="981"/>
      <c r="E8" s="979"/>
      <c r="F8" s="947">
        <v>1556</v>
      </c>
      <c r="G8" s="981">
        <v>1010</v>
      </c>
      <c r="H8" s="979">
        <v>546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13185</v>
      </c>
      <c r="C5" s="207">
        <v>11239</v>
      </c>
      <c r="G5" s="113"/>
      <c r="H5" s="174" t="s">
        <v>586</v>
      </c>
      <c r="I5" s="207">
        <v>11507</v>
      </c>
      <c r="J5" s="207">
        <v>11217</v>
      </c>
    </row>
    <row r="6" spans="1:13" ht="15" customHeight="1" x14ac:dyDescent="0.25">
      <c r="A6" s="175" t="s">
        <v>587</v>
      </c>
      <c r="B6" s="208">
        <v>134256</v>
      </c>
      <c r="C6" s="208">
        <v>30628</v>
      </c>
      <c r="G6" s="113"/>
      <c r="H6" s="175" t="s">
        <v>587</v>
      </c>
      <c r="I6" s="208">
        <v>41293</v>
      </c>
      <c r="J6" s="208">
        <v>16374</v>
      </c>
    </row>
    <row r="7" spans="1:13" ht="15" customHeight="1" x14ac:dyDescent="0.25">
      <c r="A7" s="175" t="s">
        <v>588</v>
      </c>
      <c r="B7" s="208">
        <v>436273</v>
      </c>
      <c r="C7" s="208">
        <v>241226</v>
      </c>
      <c r="G7" s="113"/>
      <c r="H7" s="175" t="s">
        <v>588</v>
      </c>
      <c r="I7" s="208">
        <v>206082</v>
      </c>
      <c r="J7" s="208">
        <v>93657</v>
      </c>
    </row>
    <row r="8" spans="1:13" ht="15" customHeight="1" x14ac:dyDescent="0.25">
      <c r="A8" s="175" t="s">
        <v>589</v>
      </c>
      <c r="B8" s="208">
        <v>685653</v>
      </c>
      <c r="C8" s="208">
        <v>593463</v>
      </c>
      <c r="G8" s="113"/>
      <c r="H8" s="175" t="s">
        <v>589</v>
      </c>
      <c r="I8" s="208">
        <v>562523</v>
      </c>
      <c r="J8" s="208">
        <v>450544</v>
      </c>
    </row>
    <row r="9" spans="1:13" ht="15" customHeight="1" x14ac:dyDescent="0.25">
      <c r="A9" s="175" t="s">
        <v>590</v>
      </c>
      <c r="B9" s="208">
        <v>1401736</v>
      </c>
      <c r="C9" s="208">
        <v>1613356</v>
      </c>
      <c r="G9" s="113"/>
      <c r="H9" s="175" t="s">
        <v>590</v>
      </c>
      <c r="I9" s="208">
        <v>1420971</v>
      </c>
      <c r="J9" s="208">
        <v>1599987</v>
      </c>
    </row>
    <row r="10" spans="1:13" ht="15" customHeight="1" x14ac:dyDescent="0.25">
      <c r="A10" s="175" t="s">
        <v>591</v>
      </c>
      <c r="B10" s="208">
        <v>175203</v>
      </c>
      <c r="C10" s="208">
        <v>173132</v>
      </c>
      <c r="G10" s="113"/>
      <c r="H10" s="175" t="s">
        <v>591</v>
      </c>
      <c r="I10" s="208">
        <v>185840</v>
      </c>
      <c r="J10" s="208">
        <v>158216</v>
      </c>
    </row>
    <row r="11" spans="1:13" ht="15" customHeight="1" x14ac:dyDescent="0.25">
      <c r="A11" s="176" t="s">
        <v>592</v>
      </c>
      <c r="B11" s="209">
        <v>343410</v>
      </c>
      <c r="C11" s="209">
        <v>308824</v>
      </c>
      <c r="G11" s="113"/>
      <c r="H11" s="176" t="s">
        <v>592</v>
      </c>
      <c r="I11" s="209">
        <v>523596</v>
      </c>
      <c r="J11" s="209">
        <v>409744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13185</v>
      </c>
      <c r="C17" s="178">
        <f>IF(ISBLANK(C5),"0",C5)</f>
        <v>11239</v>
      </c>
      <c r="G17" s="113"/>
      <c r="H17" s="174" t="s">
        <v>586</v>
      </c>
      <c r="I17" s="177">
        <f>IF(ISBLANK(I5),"0",I5)</f>
        <v>11507</v>
      </c>
      <c r="J17" s="178">
        <f>IF(ISBLANK(J5),"0",J5)</f>
        <v>11217</v>
      </c>
    </row>
    <row r="18" spans="1:13" ht="15" customHeight="1" x14ac:dyDescent="0.25">
      <c r="A18" s="175" t="s">
        <v>587</v>
      </c>
      <c r="B18" s="179">
        <f t="shared" ref="B18:C18" si="0">IF(ISBLANK(B6),"0",B6)</f>
        <v>134256</v>
      </c>
      <c r="C18" s="180">
        <f t="shared" si="0"/>
        <v>30628</v>
      </c>
      <c r="G18" s="113"/>
      <c r="H18" s="175" t="s">
        <v>587</v>
      </c>
      <c r="I18" s="179">
        <f t="shared" ref="I18:J18" si="1">IF(ISBLANK(I6),"0",I6)</f>
        <v>41293</v>
      </c>
      <c r="J18" s="180">
        <f t="shared" si="1"/>
        <v>16374</v>
      </c>
    </row>
    <row r="19" spans="1:13" ht="15" customHeight="1" x14ac:dyDescent="0.25">
      <c r="A19" s="175" t="s">
        <v>588</v>
      </c>
      <c r="B19" s="179">
        <f t="shared" ref="B19:C19" si="2">IF(ISBLANK(B7),"0",B7)</f>
        <v>436273</v>
      </c>
      <c r="C19" s="180">
        <f t="shared" si="2"/>
        <v>241226</v>
      </c>
      <c r="G19" s="113"/>
      <c r="H19" s="175" t="s">
        <v>588</v>
      </c>
      <c r="I19" s="179">
        <f t="shared" ref="I19:J19" si="3">IF(ISBLANK(I7),"0",I7)</f>
        <v>206082</v>
      </c>
      <c r="J19" s="180">
        <f t="shared" si="3"/>
        <v>93657</v>
      </c>
    </row>
    <row r="20" spans="1:13" ht="15" customHeight="1" x14ac:dyDescent="0.25">
      <c r="A20" s="175" t="s">
        <v>589</v>
      </c>
      <c r="B20" s="179">
        <f t="shared" ref="B20:C20" si="4">IF(ISBLANK(B8),"0",B8)</f>
        <v>685653</v>
      </c>
      <c r="C20" s="180">
        <f t="shared" si="4"/>
        <v>593463</v>
      </c>
      <c r="G20" s="113"/>
      <c r="H20" s="175" t="s">
        <v>589</v>
      </c>
      <c r="I20" s="179">
        <f t="shared" ref="I20:J20" si="5">IF(ISBLANK(I8),"0",I8)</f>
        <v>562523</v>
      </c>
      <c r="J20" s="180">
        <f t="shared" si="5"/>
        <v>450544</v>
      </c>
    </row>
    <row r="21" spans="1:13" ht="15" customHeight="1" x14ac:dyDescent="0.25">
      <c r="A21" s="175" t="s">
        <v>590</v>
      </c>
      <c r="B21" s="179">
        <f t="shared" ref="B21:C21" si="6">IF(ISBLANK(B9),"0",B9)</f>
        <v>1401736</v>
      </c>
      <c r="C21" s="180">
        <f t="shared" si="6"/>
        <v>1613356</v>
      </c>
      <c r="G21" s="113"/>
      <c r="H21" s="175" t="s">
        <v>590</v>
      </c>
      <c r="I21" s="179">
        <f t="shared" ref="I21:J21" si="7">IF(ISBLANK(I9),"0",I9)</f>
        <v>1420971</v>
      </c>
      <c r="J21" s="180">
        <f t="shared" si="7"/>
        <v>1599987</v>
      </c>
    </row>
    <row r="22" spans="1:13" ht="15" customHeight="1" x14ac:dyDescent="0.25">
      <c r="A22" s="175" t="s">
        <v>591</v>
      </c>
      <c r="B22" s="179">
        <f t="shared" ref="B22:C22" si="8">IF(ISBLANK(B10),"0",B10)</f>
        <v>175203</v>
      </c>
      <c r="C22" s="180">
        <f t="shared" si="8"/>
        <v>173132</v>
      </c>
      <c r="G22" s="113"/>
      <c r="H22" s="175" t="s">
        <v>591</v>
      </c>
      <c r="I22" s="179">
        <f t="shared" ref="I22:J22" si="9">IF(ISBLANK(I10),"0",I10)</f>
        <v>185840</v>
      </c>
      <c r="J22" s="180">
        <f t="shared" si="9"/>
        <v>158216</v>
      </c>
    </row>
    <row r="23" spans="1:13" ht="15" customHeight="1" x14ac:dyDescent="0.25">
      <c r="A23" s="176" t="s">
        <v>592</v>
      </c>
      <c r="B23" s="181">
        <f t="shared" ref="B23:C23" si="10">IF(ISBLANK(B11),"0",B11)</f>
        <v>343410</v>
      </c>
      <c r="C23" s="182">
        <f t="shared" si="10"/>
        <v>308824</v>
      </c>
      <c r="G23" s="113"/>
      <c r="H23" s="176" t="s">
        <v>592</v>
      </c>
      <c r="I23" s="181">
        <f t="shared" ref="I23:J23" si="11">IF(ISBLANK(I11),"0",I11)</f>
        <v>523596</v>
      </c>
      <c r="J23" s="182">
        <f t="shared" si="11"/>
        <v>409744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0.41335968468666173</v>
      </c>
      <c r="C29" s="184">
        <f>C17/SUM(C17:C23)*100</f>
        <v>0.37817964997099468</v>
      </c>
      <c r="D29" s="253"/>
      <c r="E29" s="253"/>
      <c r="G29" s="113"/>
      <c r="H29" s="174" t="s">
        <v>593</v>
      </c>
      <c r="I29" s="184">
        <f>I17/SUM(I17:I23)*100</f>
        <v>0.38982834950193307</v>
      </c>
      <c r="J29" s="184">
        <f>J17/SUM(J17:J23)*100</f>
        <v>0.40941856140311178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4.2090267597491442</v>
      </c>
      <c r="C30" s="185">
        <f>C18/SUM(C17:C23)*100</f>
        <v>1.0305975904717168</v>
      </c>
      <c r="D30" s="253"/>
      <c r="E30" s="253"/>
      <c r="G30" s="113"/>
      <c r="H30" s="175" t="s">
        <v>594</v>
      </c>
      <c r="I30" s="185">
        <f>I18/SUM(I17:I23)*100</f>
        <v>1.3989034532009492</v>
      </c>
      <c r="J30" s="185">
        <f>J18/SUM(J17:J23)*100</f>
        <v>0.59764817013591442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13.677487274729161</v>
      </c>
      <c r="C31" s="185">
        <f>C19/SUM(C17:C23)*100</f>
        <v>8.1169823154998806</v>
      </c>
      <c r="D31" s="253"/>
      <c r="E31" s="253"/>
      <c r="G31" s="113"/>
      <c r="H31" s="175" t="s">
        <v>595</v>
      </c>
      <c r="I31" s="185">
        <f>I19/SUM(I17:I23)*100</f>
        <v>6.9815421849358978</v>
      </c>
      <c r="J31" s="185">
        <f>J19/SUM(J17:J23)*100</f>
        <v>3.4184643135714752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21.495738178571383</v>
      </c>
      <c r="C32" s="185">
        <f>C20/SUM(C17:C23)*100</f>
        <v>19.96935933897468</v>
      </c>
      <c r="D32" s="253"/>
      <c r="E32" s="253"/>
      <c r="G32" s="113"/>
      <c r="H32" s="175" t="s">
        <v>596</v>
      </c>
      <c r="I32" s="185">
        <f>I20/SUM(I17:I23)*100</f>
        <v>19.056870830527149</v>
      </c>
      <c r="J32" s="185">
        <f>J20/SUM(J17:J23)*100</f>
        <v>16.444778133975536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43.945479785661171</v>
      </c>
      <c r="C33" s="185">
        <f>C21/SUM(C17:C23)*100</f>
        <v>54.287606313604776</v>
      </c>
      <c r="D33" s="253"/>
      <c r="E33" s="253"/>
      <c r="G33" s="113"/>
      <c r="H33" s="175" t="s">
        <v>597</v>
      </c>
      <c r="I33" s="185">
        <f>I21/SUM(I17:I23)*100</f>
        <v>48.138939742774944</v>
      </c>
      <c r="J33" s="185">
        <f>J21/SUM(J17:J23)*100</f>
        <v>58.399248979556084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5.4927460626588704</v>
      </c>
      <c r="C34" s="185">
        <f>C22/SUM(C17:C23)*100</f>
        <v>5.8256961614715053</v>
      </c>
      <c r="D34" s="253"/>
      <c r="E34" s="253"/>
      <c r="G34" s="113"/>
      <c r="H34" s="175" t="s">
        <v>598</v>
      </c>
      <c r="I34" s="185">
        <f>I22/SUM(I17:I23)*100</f>
        <v>6.295793905573932</v>
      </c>
      <c r="J34" s="185">
        <f>J22/SUM(J17:J23)*100</f>
        <v>5.7748566560537329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10.766162253943612</v>
      </c>
      <c r="C35" s="186">
        <f>C23/SUM(C17:C23)*100</f>
        <v>10.391578630006446</v>
      </c>
      <c r="D35" s="253"/>
      <c r="E35" s="253"/>
      <c r="G35" s="113"/>
      <c r="H35" s="176" t="s">
        <v>599</v>
      </c>
      <c r="I35" s="186">
        <f>I23/SUM(I17:I23)*100</f>
        <v>17.738121533485195</v>
      </c>
      <c r="J35" s="186">
        <f>J23/SUM(J17:J23)*100</f>
        <v>14.955585185304148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0.41335968468666173</v>
      </c>
      <c r="C41" s="184">
        <f t="shared" si="12"/>
        <v>0.37817964997099468</v>
      </c>
      <c r="G41" s="113"/>
      <c r="H41" s="174" t="s">
        <v>601</v>
      </c>
      <c r="I41" s="184">
        <f t="shared" ref="I41:J41" si="13">I29</f>
        <v>0.38982834950193307</v>
      </c>
      <c r="J41" s="184">
        <f t="shared" si="13"/>
        <v>0.40941856140311178</v>
      </c>
    </row>
    <row r="42" spans="1:12" x14ac:dyDescent="0.25">
      <c r="A42" s="175" t="s">
        <v>602</v>
      </c>
      <c r="B42" s="185">
        <f t="shared" si="12"/>
        <v>4.2090267597491442</v>
      </c>
      <c r="C42" s="185">
        <f t="shared" si="12"/>
        <v>1.0305975904717168</v>
      </c>
      <c r="G42" s="113"/>
      <c r="H42" s="175" t="s">
        <v>602</v>
      </c>
      <c r="I42" s="185">
        <f t="shared" ref="I42:J42" si="14">I30</f>
        <v>1.3989034532009492</v>
      </c>
      <c r="J42" s="185">
        <f t="shared" si="14"/>
        <v>0.59764817013591442</v>
      </c>
    </row>
    <row r="43" spans="1:12" x14ac:dyDescent="0.25">
      <c r="A43" s="175" t="s">
        <v>603</v>
      </c>
      <c r="B43" s="185">
        <f t="shared" si="12"/>
        <v>13.677487274729161</v>
      </c>
      <c r="C43" s="185">
        <f t="shared" si="12"/>
        <v>8.1169823154998806</v>
      </c>
      <c r="G43" s="113"/>
      <c r="H43" s="175" t="s">
        <v>603</v>
      </c>
      <c r="I43" s="185">
        <f t="shared" ref="I43:J43" si="15">I31</f>
        <v>6.9815421849358978</v>
      </c>
      <c r="J43" s="185">
        <f t="shared" si="15"/>
        <v>3.4184643135714752</v>
      </c>
    </row>
    <row r="44" spans="1:12" x14ac:dyDescent="0.25">
      <c r="A44" s="175" t="s">
        <v>604</v>
      </c>
      <c r="B44" s="185">
        <f t="shared" si="12"/>
        <v>21.495738178571383</v>
      </c>
      <c r="C44" s="185">
        <f t="shared" si="12"/>
        <v>19.96935933897468</v>
      </c>
      <c r="G44" s="113"/>
      <c r="H44" s="175" t="s">
        <v>604</v>
      </c>
      <c r="I44" s="185">
        <f t="shared" ref="I44:J44" si="16">I32</f>
        <v>19.056870830527149</v>
      </c>
      <c r="J44" s="185">
        <f t="shared" si="16"/>
        <v>16.444778133975536</v>
      </c>
    </row>
    <row r="45" spans="1:12" x14ac:dyDescent="0.25">
      <c r="A45" s="175" t="s">
        <v>605</v>
      </c>
      <c r="B45" s="185">
        <f t="shared" si="12"/>
        <v>43.945479785661171</v>
      </c>
      <c r="C45" s="185">
        <f t="shared" si="12"/>
        <v>54.287606313604776</v>
      </c>
      <c r="G45" s="113"/>
      <c r="H45" s="175" t="s">
        <v>605</v>
      </c>
      <c r="I45" s="185">
        <f t="shared" ref="I45:J45" si="17">I33</f>
        <v>48.138939742774944</v>
      </c>
      <c r="J45" s="185">
        <f t="shared" si="17"/>
        <v>58.399248979556084</v>
      </c>
    </row>
    <row r="46" spans="1:12" x14ac:dyDescent="0.25">
      <c r="A46" s="175" t="s">
        <v>606</v>
      </c>
      <c r="B46" s="185">
        <f t="shared" si="12"/>
        <v>5.4927460626588704</v>
      </c>
      <c r="C46" s="185">
        <f t="shared" si="12"/>
        <v>5.8256961614715053</v>
      </c>
      <c r="G46" s="113"/>
      <c r="H46" s="175" t="s">
        <v>606</v>
      </c>
      <c r="I46" s="185">
        <f t="shared" ref="I46:J46" si="18">I34</f>
        <v>6.295793905573932</v>
      </c>
      <c r="J46" s="185">
        <f t="shared" si="18"/>
        <v>5.7748566560537329</v>
      </c>
    </row>
    <row r="47" spans="1:12" x14ac:dyDescent="0.25">
      <c r="A47" s="176" t="s">
        <v>607</v>
      </c>
      <c r="B47" s="186">
        <f t="shared" si="12"/>
        <v>10.766162253943612</v>
      </c>
      <c r="C47" s="186">
        <f t="shared" si="12"/>
        <v>10.391578630006446</v>
      </c>
      <c r="G47" s="113"/>
      <c r="H47" s="176" t="s">
        <v>607</v>
      </c>
      <c r="I47" s="186">
        <f t="shared" ref="I47:J47" si="19">I35</f>
        <v>17.738121533485195</v>
      </c>
      <c r="J47" s="186">
        <f t="shared" si="19"/>
        <v>14.955585185304148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1696891</v>
      </c>
      <c r="C5" s="207">
        <v>1445963</v>
      </c>
      <c r="D5" s="253"/>
      <c r="E5" s="253"/>
      <c r="F5" s="1003"/>
      <c r="H5" s="174" t="s">
        <v>624</v>
      </c>
      <c r="I5" s="207">
        <v>768427</v>
      </c>
      <c r="J5" s="207">
        <v>608298</v>
      </c>
    </row>
    <row r="6" spans="1:10" ht="15" customHeight="1" x14ac:dyDescent="0.25">
      <c r="A6" s="175" t="s">
        <v>625</v>
      </c>
      <c r="B6" s="208">
        <v>446806</v>
      </c>
      <c r="C6" s="208">
        <v>463780</v>
      </c>
      <c r="D6" s="253"/>
      <c r="E6" s="253"/>
      <c r="F6" s="1003"/>
      <c r="H6" s="175" t="s">
        <v>625</v>
      </c>
      <c r="I6" s="208">
        <v>795838</v>
      </c>
      <c r="J6" s="208">
        <v>889986</v>
      </c>
    </row>
    <row r="7" spans="1:10" ht="15" customHeight="1" x14ac:dyDescent="0.25">
      <c r="A7" s="176" t="s">
        <v>626</v>
      </c>
      <c r="B7" s="209">
        <v>1046019</v>
      </c>
      <c r="C7" s="209">
        <v>1062125</v>
      </c>
      <c r="D7" s="253"/>
      <c r="E7" s="253"/>
      <c r="F7" s="1003"/>
      <c r="H7" s="175" t="s">
        <v>626</v>
      </c>
      <c r="I7" s="208">
        <v>1374578</v>
      </c>
      <c r="J7" s="208">
        <v>1227972</v>
      </c>
    </row>
    <row r="8" spans="1:10" x14ac:dyDescent="0.25">
      <c r="D8" s="253"/>
      <c r="E8" s="253"/>
      <c r="F8" s="1003"/>
      <c r="H8" s="176" t="s">
        <v>2351</v>
      </c>
      <c r="I8" s="209">
        <v>12969</v>
      </c>
      <c r="J8" s="209">
        <v>13483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1696891</v>
      </c>
      <c r="C13" s="178">
        <f>IF(ISBLANK(C5),"0",C5)</f>
        <v>1445963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446806</v>
      </c>
      <c r="C14" s="180">
        <f t="shared" si="0"/>
        <v>463780</v>
      </c>
      <c r="D14" s="253"/>
      <c r="E14" s="253"/>
      <c r="F14" s="1003"/>
      <c r="H14" s="174" t="s">
        <v>624</v>
      </c>
      <c r="I14" s="177">
        <f>IF(ISBLANK(I5),"0",I5)</f>
        <v>768427</v>
      </c>
      <c r="J14" s="178">
        <f>IF(ISBLANK(J5),"0",J5)</f>
        <v>608298</v>
      </c>
    </row>
    <row r="15" spans="1:10" ht="15" customHeight="1" x14ac:dyDescent="0.25">
      <c r="A15" s="176" t="s">
        <v>626</v>
      </c>
      <c r="B15" s="181">
        <f t="shared" si="0"/>
        <v>1046019</v>
      </c>
      <c r="C15" s="182">
        <f t="shared" si="0"/>
        <v>1062125</v>
      </c>
      <c r="D15" s="253"/>
      <c r="E15" s="253"/>
      <c r="F15" s="1003"/>
      <c r="H15" s="175" t="s">
        <v>625</v>
      </c>
      <c r="I15" s="179">
        <f t="shared" ref="I15:J15" si="1">IF(ISBLANK(I6),"0",I6)</f>
        <v>795838</v>
      </c>
      <c r="J15" s="180">
        <f t="shared" si="1"/>
        <v>889986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1374578</v>
      </c>
      <c r="J16" s="180">
        <f t="shared" si="2"/>
        <v>1227972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12969</v>
      </c>
      <c r="J17" s="182">
        <f t="shared" si="3"/>
        <v>13483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53.198811430233917</v>
      </c>
      <c r="C21" s="184">
        <f>C13/SUM(C13:C15)*100</f>
        <v>48.655021017084202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14.007704761176228</v>
      </c>
      <c r="C22" s="185">
        <f>C14/SUM(C13:C15)*100</f>
        <v>15.605672930291655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32.793483808589855</v>
      </c>
      <c r="C23" s="186">
        <f>C15/SUM(C13:C15)*100</f>
        <v>35.739306052624144</v>
      </c>
      <c r="D23" s="253"/>
      <c r="E23" s="253"/>
      <c r="F23" s="1003"/>
      <c r="H23" s="174" t="s">
        <v>629</v>
      </c>
      <c r="I23" s="184">
        <f>I14/SUM(I14:I17)*100</f>
        <v>26.032382821128174</v>
      </c>
      <c r="J23" s="184">
        <f>J14/SUM(J14:J17)*100</f>
        <v>22.202771869875196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26.960998871201824</v>
      </c>
      <c r="J24" s="185">
        <f>J15/SUM(J14:J17)*100</f>
        <v>32.484335186672894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46.567261058631104</v>
      </c>
      <c r="J25" s="185">
        <f>J16/SUM(J14:J17)*100</f>
        <v>44.820765773674061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0.43935724903889545</v>
      </c>
      <c r="J26" s="186">
        <f>J17/SUM(J14:J17)*100</f>
        <v>0.49212716977785109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53.198811430233917</v>
      </c>
      <c r="C29" s="189">
        <f t="shared" si="4"/>
        <v>48.655021017084202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14.007704761176228</v>
      </c>
      <c r="C30" s="192">
        <f t="shared" si="4"/>
        <v>15.605672930291655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32.793483808589855</v>
      </c>
      <c r="C31" s="195">
        <f t="shared" si="4"/>
        <v>35.739306052624144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26.032382821128174</v>
      </c>
      <c r="J32" s="189">
        <f>J23</f>
        <v>22.202771869875196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26.960998871201824</v>
      </c>
      <c r="J33" s="192">
        <f t="shared" si="5"/>
        <v>32.484335186672894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46.567261058631104</v>
      </c>
      <c r="J34" s="192">
        <f t="shared" si="6"/>
        <v>44.820765773674061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0.43935724903889545</v>
      </c>
      <c r="J35" s="195">
        <f t="shared" si="7"/>
        <v>0.49212716977785109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88499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6158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6664449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86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9.4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16.399999999999999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75.62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43.8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149.69999999999999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938</v>
      </c>
      <c r="C5" s="655">
        <v>977</v>
      </c>
      <c r="E5" s="28"/>
      <c r="J5" s="654" t="s">
        <v>542</v>
      </c>
      <c r="K5" s="669">
        <f>IF(ISBLANK(B5),"",B5)</f>
        <v>938</v>
      </c>
      <c r="L5" s="618">
        <f>IF(ISBLANK(C5),"",C5)</f>
        <v>977</v>
      </c>
      <c r="N5" s="28"/>
    </row>
    <row r="6" spans="1:15" x14ac:dyDescent="0.25">
      <c r="A6" s="656" t="s">
        <v>543</v>
      </c>
      <c r="B6" s="657">
        <v>1298</v>
      </c>
      <c r="C6" s="657">
        <v>1297</v>
      </c>
      <c r="E6" s="44"/>
      <c r="J6" s="656" t="s">
        <v>543</v>
      </c>
      <c r="K6" s="670">
        <f t="shared" ref="K6:K10" si="0">IF(ISBLANK(B6),"",B6)</f>
        <v>1298</v>
      </c>
      <c r="L6" s="619">
        <f t="shared" ref="L6:L10" si="1">IF(ISBLANK(C6),"",C6)</f>
        <v>1297</v>
      </c>
      <c r="N6" s="44"/>
    </row>
    <row r="7" spans="1:15" x14ac:dyDescent="0.25">
      <c r="A7" s="656" t="s">
        <v>641</v>
      </c>
      <c r="B7" s="657">
        <v>5256</v>
      </c>
      <c r="C7" s="657">
        <v>4560</v>
      </c>
      <c r="E7" s="44"/>
      <c r="J7" s="656" t="s">
        <v>641</v>
      </c>
      <c r="K7" s="670">
        <f t="shared" si="0"/>
        <v>5256</v>
      </c>
      <c r="L7" s="619">
        <f t="shared" si="1"/>
        <v>4560</v>
      </c>
      <c r="N7" s="44"/>
    </row>
    <row r="8" spans="1:15" x14ac:dyDescent="0.25">
      <c r="A8" s="650" t="s">
        <v>642</v>
      </c>
      <c r="B8" s="651">
        <v>5392</v>
      </c>
      <c r="C8" s="651">
        <v>3547</v>
      </c>
      <c r="E8" s="21"/>
      <c r="J8" s="650" t="s">
        <v>642</v>
      </c>
      <c r="K8" s="670">
        <f t="shared" si="0"/>
        <v>5392</v>
      </c>
      <c r="L8" s="619">
        <f t="shared" si="1"/>
        <v>3547</v>
      </c>
      <c r="N8" s="21"/>
    </row>
    <row r="9" spans="1:15" x14ac:dyDescent="0.25">
      <c r="A9" s="650" t="s">
        <v>643</v>
      </c>
      <c r="B9" s="651">
        <v>10000</v>
      </c>
      <c r="C9" s="651">
        <v>4311</v>
      </c>
      <c r="E9" s="21"/>
      <c r="J9" s="650" t="s">
        <v>643</v>
      </c>
      <c r="K9" s="670">
        <f t="shared" si="0"/>
        <v>10000</v>
      </c>
      <c r="L9" s="619">
        <f t="shared" si="1"/>
        <v>4311</v>
      </c>
      <c r="N9" s="21"/>
    </row>
    <row r="10" spans="1:15" x14ac:dyDescent="0.25">
      <c r="A10" s="652" t="s">
        <v>365</v>
      </c>
      <c r="B10" s="653">
        <v>81748</v>
      </c>
      <c r="C10" s="653">
        <v>8139</v>
      </c>
      <c r="J10" s="652" t="s">
        <v>365</v>
      </c>
      <c r="K10" s="671">
        <f t="shared" si="0"/>
        <v>81748</v>
      </c>
      <c r="L10" s="620">
        <f t="shared" si="1"/>
        <v>8139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3.12</v>
      </c>
      <c r="C15" s="197"/>
      <c r="D15" s="253"/>
      <c r="E15" s="211"/>
      <c r="F15" s="253"/>
      <c r="G15" s="253"/>
      <c r="J15" s="673" t="s">
        <v>488</v>
      </c>
      <c r="K15" s="674">
        <f>B15</f>
        <v>3.12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1.03</v>
      </c>
      <c r="C18" s="197"/>
      <c r="D18" s="255"/>
      <c r="E18" s="256"/>
      <c r="F18" s="253"/>
      <c r="G18" s="253"/>
      <c r="J18" s="678" t="s">
        <v>501</v>
      </c>
      <c r="K18" s="674">
        <f>B18</f>
        <v>1.03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3.31</v>
      </c>
      <c r="C19" s="198"/>
      <c r="D19" s="255"/>
      <c r="E19" s="256"/>
      <c r="F19" s="253"/>
      <c r="G19" s="253"/>
      <c r="J19" s="672" t="s">
        <v>502</v>
      </c>
      <c r="K19" s="676">
        <f>B19</f>
        <v>3.31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1.96</v>
      </c>
      <c r="C21" s="253"/>
      <c r="D21" s="253"/>
      <c r="E21" s="253"/>
      <c r="F21" s="253"/>
      <c r="G21" s="253"/>
      <c r="J21" s="661" t="s">
        <v>498</v>
      </c>
      <c r="K21" s="679">
        <f>B21</f>
        <v>1.96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283</v>
      </c>
      <c r="C32" s="655">
        <v>324</v>
      </c>
      <c r="E32" s="28"/>
      <c r="J32" s="654" t="s">
        <v>542</v>
      </c>
      <c r="K32" s="669">
        <f>IF(ISBLANK(B32),"",B32)</f>
        <v>283</v>
      </c>
      <c r="L32" s="618">
        <f>IF(ISBLANK(C32),"",C32)</f>
        <v>324</v>
      </c>
      <c r="N32" s="28"/>
    </row>
    <row r="33" spans="1:15" x14ac:dyDescent="0.25">
      <c r="A33" s="656" t="s">
        <v>543</v>
      </c>
      <c r="B33" s="657">
        <v>325</v>
      </c>
      <c r="C33" s="657">
        <v>375</v>
      </c>
      <c r="E33" s="44"/>
      <c r="J33" s="656" t="s">
        <v>543</v>
      </c>
      <c r="K33" s="670">
        <f t="shared" ref="K33:K37" si="2">IF(ISBLANK(B33),"",B33)</f>
        <v>325</v>
      </c>
      <c r="L33" s="619">
        <f t="shared" ref="L33:L37" si="3">IF(ISBLANK(C33),"",C33)</f>
        <v>375</v>
      </c>
      <c r="N33" s="44"/>
    </row>
    <row r="34" spans="1:15" x14ac:dyDescent="0.25">
      <c r="A34" s="656" t="s">
        <v>641</v>
      </c>
      <c r="B34" s="657">
        <v>2279</v>
      </c>
      <c r="C34" s="657">
        <v>2308</v>
      </c>
      <c r="E34" s="44"/>
      <c r="J34" s="656" t="s">
        <v>641</v>
      </c>
      <c r="K34" s="670">
        <f t="shared" si="2"/>
        <v>2279</v>
      </c>
      <c r="L34" s="619">
        <f t="shared" si="3"/>
        <v>2308</v>
      </c>
      <c r="N34" s="44"/>
    </row>
    <row r="35" spans="1:15" x14ac:dyDescent="0.25">
      <c r="A35" s="650" t="s">
        <v>642</v>
      </c>
      <c r="B35" s="651">
        <v>3410</v>
      </c>
      <c r="C35" s="651">
        <v>2880</v>
      </c>
      <c r="E35" s="21"/>
      <c r="J35" s="650" t="s">
        <v>642</v>
      </c>
      <c r="K35" s="670">
        <f t="shared" si="2"/>
        <v>3410</v>
      </c>
      <c r="L35" s="619">
        <f t="shared" si="3"/>
        <v>2880</v>
      </c>
      <c r="N35" s="21"/>
    </row>
    <row r="36" spans="1:15" x14ac:dyDescent="0.25">
      <c r="A36" s="650" t="s">
        <v>643</v>
      </c>
      <c r="B36" s="651">
        <v>4253</v>
      </c>
      <c r="C36" s="651">
        <v>2420</v>
      </c>
      <c r="E36" s="21"/>
      <c r="J36" s="650" t="s">
        <v>643</v>
      </c>
      <c r="K36" s="670">
        <f t="shared" si="2"/>
        <v>4253</v>
      </c>
      <c r="L36" s="619">
        <f t="shared" si="3"/>
        <v>2420</v>
      </c>
      <c r="N36" s="21"/>
    </row>
    <row r="37" spans="1:15" x14ac:dyDescent="0.25">
      <c r="A37" s="652" t="s">
        <v>365</v>
      </c>
      <c r="B37" s="653">
        <v>16430</v>
      </c>
      <c r="C37" s="653">
        <v>2669</v>
      </c>
      <c r="J37" s="652" t="s">
        <v>365</v>
      </c>
      <c r="K37" s="671">
        <f t="shared" si="2"/>
        <v>16430</v>
      </c>
      <c r="L37" s="620">
        <f t="shared" si="3"/>
        <v>2669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0.87</v>
      </c>
      <c r="C42" s="197"/>
      <c r="D42" s="253"/>
      <c r="E42" s="211"/>
      <c r="F42" s="253"/>
      <c r="G42" s="253"/>
      <c r="J42" s="673" t="s">
        <v>488</v>
      </c>
      <c r="K42" s="674">
        <f>B42</f>
        <v>0.87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0.38</v>
      </c>
      <c r="C43" s="197"/>
      <c r="D43" s="253"/>
      <c r="E43" s="254"/>
      <c r="F43" s="253"/>
      <c r="G43" s="253"/>
      <c r="J43" s="675" t="s">
        <v>489</v>
      </c>
      <c r="K43" s="676">
        <f>B43</f>
        <v>0.38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</v>
      </c>
      <c r="C45" s="197"/>
      <c r="D45" s="255"/>
      <c r="E45" s="256"/>
      <c r="F45" s="253"/>
      <c r="G45" s="253"/>
      <c r="J45" s="678" t="s">
        <v>501</v>
      </c>
      <c r="K45" s="674">
        <f>B45</f>
        <v>0.4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1.01</v>
      </c>
      <c r="C46" s="198"/>
      <c r="D46" s="255"/>
      <c r="E46" s="256"/>
      <c r="F46" s="253"/>
      <c r="G46" s="253"/>
      <c r="J46" s="672" t="s">
        <v>502</v>
      </c>
      <c r="K46" s="676">
        <f>B46</f>
        <v>1.01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0.63</v>
      </c>
      <c r="C48" s="253"/>
      <c r="D48" s="253"/>
      <c r="E48" s="253"/>
      <c r="F48" s="253"/>
      <c r="G48" s="253"/>
      <c r="J48" s="661" t="s">
        <v>498</v>
      </c>
      <c r="K48" s="679">
        <f>B48</f>
        <v>0.63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97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2968928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150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2180935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97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5903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1112481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97</v>
      </c>
      <c r="C4" s="643">
        <v>1294665</v>
      </c>
      <c r="D4" s="643">
        <v>147</v>
      </c>
      <c r="E4" s="643">
        <v>655507</v>
      </c>
      <c r="F4" s="643">
        <v>97</v>
      </c>
      <c r="G4" s="643">
        <v>3953</v>
      </c>
      <c r="H4" s="643">
        <v>469461</v>
      </c>
      <c r="I4" s="253"/>
      <c r="J4" s="253"/>
      <c r="K4" s="253"/>
    </row>
    <row r="5" spans="1:11" x14ac:dyDescent="0.25">
      <c r="A5" s="767">
        <v>2021</v>
      </c>
      <c r="B5" s="602">
        <v>97</v>
      </c>
      <c r="C5" s="602">
        <v>2758993</v>
      </c>
      <c r="D5" s="602">
        <v>147</v>
      </c>
      <c r="E5" s="602">
        <v>1037788</v>
      </c>
      <c r="F5" s="602">
        <v>97</v>
      </c>
      <c r="G5" s="602">
        <v>5700</v>
      </c>
      <c r="H5" s="602">
        <v>742871</v>
      </c>
      <c r="I5" s="253"/>
      <c r="J5" s="253"/>
      <c r="K5" s="253"/>
    </row>
    <row r="6" spans="1:11" x14ac:dyDescent="0.25">
      <c r="A6" s="481">
        <v>2022</v>
      </c>
      <c r="B6" s="617">
        <v>97</v>
      </c>
      <c r="C6" s="617">
        <v>2968928</v>
      </c>
      <c r="D6" s="617">
        <v>150</v>
      </c>
      <c r="E6" s="617">
        <v>2180935</v>
      </c>
      <c r="F6" s="617">
        <v>97</v>
      </c>
      <c r="G6" s="617">
        <v>5903</v>
      </c>
      <c r="H6" s="617">
        <v>1112481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20585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0.17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73.599999999999994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468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330205815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49547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601</v>
      </c>
      <c r="C4" s="600">
        <v>10.5</v>
      </c>
      <c r="D4" s="600">
        <v>71.8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589</v>
      </c>
      <c r="C5" s="602">
        <v>10.1</v>
      </c>
      <c r="D5" s="751">
        <v>72</v>
      </c>
      <c r="E5" s="751">
        <v>0.69</v>
      </c>
      <c r="G5" s="647" t="s">
        <v>446</v>
      </c>
      <c r="H5" s="648">
        <f>IF(ISBLANK(B4),"",B4)</f>
        <v>601</v>
      </c>
      <c r="I5" s="648">
        <f>IF(ISBLANK(B5),"",B5)</f>
        <v>589</v>
      </c>
      <c r="J5" s="649">
        <f>IF(ISBLANK(B6),"",B6)</f>
        <v>521</v>
      </c>
      <c r="K5" s="569"/>
    </row>
    <row r="6" spans="1:11" x14ac:dyDescent="0.25">
      <c r="A6" s="218">
        <v>2022</v>
      </c>
      <c r="B6" s="601">
        <v>521</v>
      </c>
      <c r="C6" s="602">
        <v>8.6999999999999993</v>
      </c>
      <c r="D6" s="959">
        <v>73.599999999999994</v>
      </c>
      <c r="E6" s="959">
        <v>0.72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10.5</v>
      </c>
      <c r="I9" s="648">
        <f>IF(ISBLANK(C5),"",C5)</f>
        <v>10.1</v>
      </c>
      <c r="J9" s="649">
        <f>IF(ISBLANK(C6),"",C6)</f>
        <v>8.6999999999999993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20101</v>
      </c>
      <c r="C4" s="643">
        <v>2.9</v>
      </c>
      <c r="D4" s="643">
        <v>0.9</v>
      </c>
      <c r="E4" s="643">
        <v>0.17</v>
      </c>
      <c r="F4" s="643">
        <v>0.6</v>
      </c>
      <c r="G4" s="643">
        <v>2.2000000000000002</v>
      </c>
      <c r="H4" s="1066"/>
      <c r="I4" s="253"/>
      <c r="J4" s="253"/>
      <c r="K4" s="253"/>
    </row>
    <row r="5" spans="1:11" x14ac:dyDescent="0.25">
      <c r="A5" s="480">
        <v>2021</v>
      </c>
      <c r="B5" s="602">
        <v>20186</v>
      </c>
      <c r="C5" s="602">
        <v>3</v>
      </c>
      <c r="D5" s="602">
        <v>1</v>
      </c>
      <c r="E5" s="602">
        <v>0.18</v>
      </c>
      <c r="F5" s="602">
        <v>0.7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20585</v>
      </c>
      <c r="C6" s="602">
        <v>3.1</v>
      </c>
      <c r="D6" s="602">
        <v>0.9</v>
      </c>
      <c r="E6" s="602">
        <v>0.17</v>
      </c>
      <c r="F6" s="602">
        <v>0.7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91.7</v>
      </c>
      <c r="C5" s="602">
        <v>78</v>
      </c>
      <c r="D5" s="602">
        <v>314</v>
      </c>
      <c r="E5" s="602">
        <v>4.5999999999999996</v>
      </c>
      <c r="F5" s="253"/>
      <c r="G5" s="253"/>
      <c r="H5" s="253"/>
    </row>
    <row r="6" spans="1:8" x14ac:dyDescent="0.25">
      <c r="A6" s="360">
        <v>2021</v>
      </c>
      <c r="B6" s="602">
        <v>90.8</v>
      </c>
      <c r="C6" s="602">
        <v>74.8</v>
      </c>
      <c r="D6" s="602">
        <v>259</v>
      </c>
      <c r="E6" s="602">
        <v>3.8</v>
      </c>
      <c r="F6" s="253"/>
      <c r="G6" s="253"/>
      <c r="H6" s="253"/>
    </row>
    <row r="7" spans="1:8" x14ac:dyDescent="0.25">
      <c r="A7" s="481">
        <v>2022</v>
      </c>
      <c r="B7" s="1067">
        <v>91.5</v>
      </c>
      <c r="C7" s="1067">
        <v>81.3</v>
      </c>
      <c r="D7" s="1067">
        <v>468</v>
      </c>
      <c r="E7" s="1067">
        <v>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4.5999999999999996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3.8</v>
      </c>
    </row>
    <row r="17" spans="1:2" x14ac:dyDescent="0.25">
      <c r="A17" s="633">
        <f t="shared" si="0"/>
        <v>2022</v>
      </c>
      <c r="B17" s="627">
        <f t="shared" si="1"/>
        <v>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707188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1671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423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4125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26982097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4010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727087</v>
      </c>
      <c r="C5" s="1034">
        <v>343654</v>
      </c>
      <c r="D5" s="600">
        <v>383433</v>
      </c>
      <c r="G5" s="871" t="s">
        <v>126</v>
      </c>
      <c r="H5" s="637">
        <f>IF(ISBLANK(D7),"",D7)</f>
        <v>372409</v>
      </c>
    </row>
    <row r="6" spans="1:17" x14ac:dyDescent="0.25">
      <c r="A6" s="641">
        <v>2021</v>
      </c>
      <c r="B6" s="1034">
        <v>707565</v>
      </c>
      <c r="C6" s="1034">
        <v>334073</v>
      </c>
      <c r="D6" s="602">
        <v>373492</v>
      </c>
      <c r="G6" s="635" t="s">
        <v>127</v>
      </c>
      <c r="H6" s="623">
        <f>IF(ISBLANK(C7),"",C7)</f>
        <v>334779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707188</v>
      </c>
      <c r="C7" s="1034">
        <v>334779</v>
      </c>
      <c r="D7" s="617">
        <v>372409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372409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334779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5259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0.5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4.2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482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5846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566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4694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264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218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451085</v>
      </c>
      <c r="C6" s="55">
        <v>232720</v>
      </c>
      <c r="D6" s="55">
        <v>218365</v>
      </c>
      <c r="E6" s="70">
        <v>533590</v>
      </c>
      <c r="F6" s="55">
        <v>274650</v>
      </c>
      <c r="G6" s="110">
        <v>258940</v>
      </c>
      <c r="H6" s="55">
        <v>286388</v>
      </c>
      <c r="I6" s="55">
        <v>147223</v>
      </c>
      <c r="J6" s="55">
        <v>139165</v>
      </c>
      <c r="K6" s="70">
        <v>1198957</v>
      </c>
      <c r="L6" s="55">
        <v>617567</v>
      </c>
      <c r="M6" s="110">
        <v>581390</v>
      </c>
      <c r="N6" s="70">
        <v>1132902</v>
      </c>
      <c r="O6" s="55">
        <v>581957</v>
      </c>
      <c r="P6" s="110">
        <v>550945</v>
      </c>
      <c r="Q6" s="70">
        <v>4458276</v>
      </c>
      <c r="R6" s="55">
        <v>2228759</v>
      </c>
      <c r="S6" s="110">
        <v>2229517</v>
      </c>
      <c r="T6" s="70">
        <v>6899126</v>
      </c>
      <c r="U6" s="55">
        <v>3360306</v>
      </c>
      <c r="V6" s="160">
        <v>3538820</v>
      </c>
    </row>
    <row r="7" spans="1:22" x14ac:dyDescent="0.25">
      <c r="A7" s="286">
        <v>2021</v>
      </c>
      <c r="B7" s="167">
        <v>447116</v>
      </c>
      <c r="C7" s="94">
        <v>230630</v>
      </c>
      <c r="D7" s="94">
        <v>216486</v>
      </c>
      <c r="E7" s="167">
        <v>530008</v>
      </c>
      <c r="F7" s="94">
        <v>273006</v>
      </c>
      <c r="G7" s="169">
        <v>257002</v>
      </c>
      <c r="H7" s="94">
        <v>283249</v>
      </c>
      <c r="I7" s="94">
        <v>145492</v>
      </c>
      <c r="J7" s="94">
        <v>137757</v>
      </c>
      <c r="K7" s="167">
        <v>1188338</v>
      </c>
      <c r="L7" s="94">
        <v>612101</v>
      </c>
      <c r="M7" s="169">
        <v>576237</v>
      </c>
      <c r="N7" s="167">
        <v>1115688</v>
      </c>
      <c r="O7" s="94">
        <v>573136</v>
      </c>
      <c r="P7" s="169">
        <v>542552</v>
      </c>
      <c r="Q7" s="167">
        <v>4402974</v>
      </c>
      <c r="R7" s="94">
        <v>2201825</v>
      </c>
      <c r="S7" s="169">
        <v>2201149</v>
      </c>
      <c r="T7" s="212">
        <v>6834326</v>
      </c>
      <c r="U7" s="58">
        <v>3327001</v>
      </c>
      <c r="V7" s="160">
        <v>3507325</v>
      </c>
    </row>
    <row r="8" spans="1:22" x14ac:dyDescent="0.25">
      <c r="A8" s="219">
        <v>2022</v>
      </c>
      <c r="B8" s="72">
        <v>442523</v>
      </c>
      <c r="C8" s="61">
        <v>228041</v>
      </c>
      <c r="D8" s="61">
        <v>214482</v>
      </c>
      <c r="E8" s="72">
        <v>516869</v>
      </c>
      <c r="F8" s="61">
        <v>266270</v>
      </c>
      <c r="G8" s="111">
        <v>250599</v>
      </c>
      <c r="H8" s="61">
        <v>269339</v>
      </c>
      <c r="I8" s="61">
        <v>138134</v>
      </c>
      <c r="J8" s="61">
        <v>131205</v>
      </c>
      <c r="K8" s="72">
        <v>1159972</v>
      </c>
      <c r="L8" s="61">
        <v>597159</v>
      </c>
      <c r="M8" s="111">
        <v>562813</v>
      </c>
      <c r="N8" s="72">
        <v>1051031</v>
      </c>
      <c r="O8" s="61">
        <v>537141</v>
      </c>
      <c r="P8" s="111">
        <v>513890</v>
      </c>
      <c r="Q8" s="72">
        <v>4235793</v>
      </c>
      <c r="R8" s="61">
        <v>2113223</v>
      </c>
      <c r="S8" s="111">
        <v>2122570</v>
      </c>
      <c r="T8" s="72">
        <v>6664449</v>
      </c>
      <c r="U8" s="61">
        <v>3240822</v>
      </c>
      <c r="V8" s="111">
        <v>3423627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442523</v>
      </c>
      <c r="C15" s="172">
        <f>E8</f>
        <v>516869</v>
      </c>
      <c r="D15" s="172">
        <f>H8</f>
        <v>269339</v>
      </c>
      <c r="E15" s="172">
        <f>K8</f>
        <v>1159972</v>
      </c>
      <c r="F15" s="172">
        <f>N8</f>
        <v>1051031</v>
      </c>
      <c r="G15" s="172">
        <f>Q8</f>
        <v>4235793</v>
      </c>
      <c r="H15" s="334">
        <f>T8</f>
        <v>6664449</v>
      </c>
      <c r="M15" s="172">
        <f>K8</f>
        <v>1159972</v>
      </c>
      <c r="N15" s="172">
        <f>H15-E15-O15</f>
        <v>4035213</v>
      </c>
      <c r="O15" s="172">
        <f>H15-(B15+C15+G15)</f>
        <v>1469264</v>
      </c>
      <c r="P15" s="29"/>
      <c r="Q15" s="100">
        <f>M15/H15*100</f>
        <v>17.405369896296001</v>
      </c>
      <c r="R15" s="100">
        <f>N15/H15*100</f>
        <v>60.54833640410483</v>
      </c>
      <c r="S15" s="100">
        <f>O15/H15*100</f>
        <v>22.046293699599172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17.405369896296001</v>
      </c>
      <c r="R18" s="100">
        <f>N15/H15*100</f>
        <v>60.54833640410483</v>
      </c>
      <c r="S18" s="100">
        <f>O15/H15*100</f>
        <v>22.046293699599172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</v>
      </c>
      <c r="C23" s="361"/>
      <c r="D23" s="361"/>
      <c r="E23" s="167">
        <v>8.1999999999999993</v>
      </c>
      <c r="F23" s="361"/>
      <c r="G23" s="362"/>
      <c r="H23" s="167">
        <v>3.78</v>
      </c>
      <c r="I23" s="94">
        <v>4.3099999999999996</v>
      </c>
      <c r="J23" s="169">
        <v>3.21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4.7</v>
      </c>
      <c r="C24" s="361"/>
      <c r="D24" s="361"/>
      <c r="E24" s="167">
        <v>8.1999999999999993</v>
      </c>
      <c r="F24" s="361"/>
      <c r="G24" s="362"/>
      <c r="H24" s="167">
        <v>3.72</v>
      </c>
      <c r="I24" s="94">
        <v>4.07</v>
      </c>
      <c r="J24" s="169">
        <v>3.34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</v>
      </c>
      <c r="C25" s="357"/>
      <c r="D25" s="357"/>
      <c r="E25" s="72">
        <v>7.5</v>
      </c>
      <c r="F25" s="357"/>
      <c r="G25" s="461"/>
      <c r="H25" s="72">
        <v>2.78</v>
      </c>
      <c r="I25" s="61">
        <v>3.29</v>
      </c>
      <c r="J25" s="111">
        <v>2.23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3.21</v>
      </c>
      <c r="C32" s="674">
        <f>IF(ISBLANK(I23),"",I23)</f>
        <v>4.3099999999999996</v>
      </c>
      <c r="F32" s="700">
        <f>A23</f>
        <v>2020</v>
      </c>
      <c r="G32" s="674">
        <f>IF(ISBLANK(J23),"",J23)</f>
        <v>3.21</v>
      </c>
      <c r="H32" s="674">
        <f>IF(ISBLANK(I23),"",I23)</f>
        <v>4.3099999999999996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3.34</v>
      </c>
      <c r="C33" s="853">
        <f t="shared" ref="C33:C34" si="2">IF(ISBLANK(I24),"",I24)</f>
        <v>4.07</v>
      </c>
      <c r="F33" s="701">
        <f t="shared" ref="F33:F34" si="3">A24</f>
        <v>2021</v>
      </c>
      <c r="G33" s="853">
        <f t="shared" ref="G33:G34" si="4">IF(ISBLANK(J24),"",J24)</f>
        <v>3.34</v>
      </c>
      <c r="H33" s="853">
        <f t="shared" ref="H33:H34" si="5">IF(ISBLANK(I24),"",I24)</f>
        <v>4.07</v>
      </c>
    </row>
    <row r="34" spans="1:8" x14ac:dyDescent="0.25">
      <c r="A34" s="702">
        <f t="shared" si="0"/>
        <v>2022</v>
      </c>
      <c r="B34" s="676">
        <f t="shared" si="1"/>
        <v>2.23</v>
      </c>
      <c r="C34" s="676">
        <f t="shared" si="2"/>
        <v>3.29</v>
      </c>
      <c r="F34" s="702">
        <f t="shared" si="3"/>
        <v>2022</v>
      </c>
      <c r="G34" s="676">
        <f t="shared" si="4"/>
        <v>2.23</v>
      </c>
      <c r="H34" s="676">
        <f t="shared" si="5"/>
        <v>3.29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5010</v>
      </c>
      <c r="C4" s="600">
        <v>327</v>
      </c>
      <c r="D4" s="600">
        <v>557</v>
      </c>
      <c r="E4" s="599">
        <v>261</v>
      </c>
      <c r="F4" s="600">
        <v>4.7</v>
      </c>
      <c r="G4" s="600">
        <v>0.5</v>
      </c>
    </row>
    <row r="5" spans="1:10" x14ac:dyDescent="0.25">
      <c r="A5" s="286">
        <v>2022</v>
      </c>
      <c r="B5" s="751">
        <v>4869</v>
      </c>
      <c r="C5" s="751">
        <v>307</v>
      </c>
      <c r="D5" s="751">
        <v>574</v>
      </c>
      <c r="E5" s="753">
        <v>269</v>
      </c>
      <c r="F5" s="751">
        <v>4.7</v>
      </c>
      <c r="G5" s="751">
        <v>0.5</v>
      </c>
    </row>
    <row r="6" spans="1:10" x14ac:dyDescent="0.25">
      <c r="A6" s="218">
        <v>2023</v>
      </c>
      <c r="B6" s="752">
        <v>4694</v>
      </c>
      <c r="C6" s="752">
        <v>264</v>
      </c>
      <c r="D6" s="752">
        <v>566</v>
      </c>
      <c r="E6" s="754">
        <v>218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5010</v>
      </c>
      <c r="C11" s="80">
        <f>IF(ISBLANK(D4),"",D4)</f>
        <v>557</v>
      </c>
      <c r="E11" s="103">
        <f>A4</f>
        <v>2021</v>
      </c>
      <c r="F11" s="80">
        <f>IF(ISBLANK(B4),"",B4)</f>
        <v>5010</v>
      </c>
      <c r="G11" s="80">
        <f>IF(ISBLANK(D4),"",D4)</f>
        <v>557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4869</v>
      </c>
      <c r="C12" s="80">
        <f>IF(ISBLANK(D5),"",D5)</f>
        <v>574</v>
      </c>
      <c r="E12" s="103">
        <f t="shared" ref="E12:E13" si="1">A5</f>
        <v>2022</v>
      </c>
      <c r="F12" s="80">
        <f t="shared" ref="F12:F13" si="2">IF(ISBLANK(B5),"",B5)</f>
        <v>4869</v>
      </c>
      <c r="G12" s="80">
        <f t="shared" ref="G12:G13" si="3">IF(ISBLANK(D5),"",D5)</f>
        <v>574</v>
      </c>
    </row>
    <row r="13" spans="1:10" x14ac:dyDescent="0.25">
      <c r="A13" s="155">
        <f t="shared" si="0"/>
        <v>2023</v>
      </c>
      <c r="B13" s="83">
        <f>IF(ISBLANK(B6),"",B6)</f>
        <v>4694</v>
      </c>
      <c r="C13" s="83">
        <f>IF(ISBLANK(D6),"",D6)</f>
        <v>566</v>
      </c>
      <c r="D13" s="253"/>
      <c r="E13" s="155">
        <f t="shared" si="1"/>
        <v>2023</v>
      </c>
      <c r="F13" s="83">
        <f t="shared" si="2"/>
        <v>4694</v>
      </c>
      <c r="G13" s="83">
        <f t="shared" si="3"/>
        <v>566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327</v>
      </c>
      <c r="C18" s="80">
        <f>IF(ISBLANK(E4),"",E4)</f>
        <v>261</v>
      </c>
      <c r="E18" s="603">
        <f>A4</f>
        <v>2021</v>
      </c>
      <c r="F18" s="100">
        <f>IF(ISBLANK(C4),"",C4)</f>
        <v>327</v>
      </c>
      <c r="G18" s="100">
        <f>IF(ISBLANK(E4),"",E4)</f>
        <v>261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307</v>
      </c>
      <c r="C19" s="80">
        <f>IF(ISBLANK(E5),"",E5)</f>
        <v>269</v>
      </c>
      <c r="E19" s="103">
        <f t="shared" ref="E19:E20" si="5">A5</f>
        <v>2022</v>
      </c>
      <c r="F19" s="104">
        <f>IF(ISBLANK(C5),"",C5)</f>
        <v>307</v>
      </c>
      <c r="G19" s="104">
        <f t="shared" ref="G19:G20" si="6">IF(ISBLANK(E5),"",E5)</f>
        <v>269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264</v>
      </c>
      <c r="C20" s="83">
        <f>IF(ISBLANK(E6),"",E6)</f>
        <v>218</v>
      </c>
      <c r="E20" s="155">
        <f t="shared" si="5"/>
        <v>2023</v>
      </c>
      <c r="F20" s="83">
        <f>IF(ISBLANK(C6),"",C6)</f>
        <v>264</v>
      </c>
      <c r="G20" s="83">
        <f t="shared" si="6"/>
        <v>218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167060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148407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52391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34933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175769</v>
      </c>
    </row>
    <row r="17" spans="2:3" x14ac:dyDescent="0.25">
      <c r="B17" s="253">
        <v>2022</v>
      </c>
      <c r="C17" s="1100">
        <v>156220</v>
      </c>
    </row>
    <row r="18" spans="2:3" x14ac:dyDescent="0.25">
      <c r="B18" s="253">
        <v>2023</v>
      </c>
      <c r="C18" s="1100">
        <v>148407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175769</v>
      </c>
    </row>
    <row r="22" spans="2:3" x14ac:dyDescent="0.25">
      <c r="B22" s="636">
        <f>B17</f>
        <v>2022</v>
      </c>
      <c r="C22" s="636">
        <f t="shared" ref="C22:C23" si="0">IF(ISBLANK(C17),"",C17)</f>
        <v>156220</v>
      </c>
    </row>
    <row r="23" spans="2:3" x14ac:dyDescent="0.25">
      <c r="B23" s="636">
        <f>B18</f>
        <v>2023</v>
      </c>
      <c r="C23" s="636">
        <f t="shared" si="0"/>
        <v>148407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4485</v>
      </c>
      <c r="C5" s="55">
        <v>6325</v>
      </c>
      <c r="D5" s="55">
        <v>5080</v>
      </c>
      <c r="E5" s="269">
        <f>SUM(B5:D5)</f>
        <v>15890</v>
      </c>
      <c r="F5" s="71">
        <v>204286</v>
      </c>
      <c r="G5" s="70">
        <v>0.4</v>
      </c>
      <c r="H5" s="55">
        <v>0.1</v>
      </c>
      <c r="I5" s="110">
        <v>0.3</v>
      </c>
      <c r="J5" s="71">
        <v>2.8</v>
      </c>
    </row>
    <row r="6" spans="1:10" x14ac:dyDescent="0.25">
      <c r="A6" s="286">
        <v>2022</v>
      </c>
      <c r="B6" s="757">
        <v>5419</v>
      </c>
      <c r="C6" s="758">
        <v>6498</v>
      </c>
      <c r="D6" s="758">
        <v>4848</v>
      </c>
      <c r="E6" s="270">
        <f>SUM(B6:D6)</f>
        <v>16765</v>
      </c>
      <c r="F6" s="214">
        <v>182773</v>
      </c>
      <c r="G6" s="457">
        <v>0.5</v>
      </c>
      <c r="H6" s="458">
        <v>0.2</v>
      </c>
      <c r="I6" s="763">
        <v>0.3</v>
      </c>
      <c r="J6" s="214">
        <v>2.5</v>
      </c>
    </row>
    <row r="7" spans="1:10" x14ac:dyDescent="0.25">
      <c r="A7" s="218">
        <v>2023</v>
      </c>
      <c r="B7" s="167">
        <v>6235</v>
      </c>
      <c r="C7" s="94">
        <v>6777</v>
      </c>
      <c r="D7" s="94">
        <v>5035</v>
      </c>
      <c r="E7" s="447">
        <f>SUM(B7:D7)</f>
        <v>18047</v>
      </c>
      <c r="F7" s="168">
        <v>167060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204286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182773</v>
      </c>
      <c r="C14" s="28"/>
      <c r="D14" s="28"/>
      <c r="F14" s="625" t="s">
        <v>1526</v>
      </c>
      <c r="G14" s="621">
        <f>IF(ISBLANK(B7),"",B7)</f>
        <v>6235</v>
      </c>
      <c r="I14" s="625" t="s">
        <v>1529</v>
      </c>
      <c r="J14" s="621">
        <f>IF(ISBLANK(B7),"",B7)</f>
        <v>6235</v>
      </c>
    </row>
    <row r="15" spans="1:10" x14ac:dyDescent="0.25">
      <c r="A15" s="624">
        <f t="shared" ref="A15" si="1">A7</f>
        <v>2023</v>
      </c>
      <c r="B15" s="623">
        <f t="shared" si="0"/>
        <v>167060</v>
      </c>
      <c r="C15" s="28"/>
      <c r="D15" s="28"/>
      <c r="F15" s="626" t="s">
        <v>1527</v>
      </c>
      <c r="G15" s="622">
        <f>IF(ISBLANK(C7),"",C7)</f>
        <v>6777</v>
      </c>
      <c r="I15" s="626" t="s">
        <v>1538</v>
      </c>
      <c r="J15" s="622">
        <f>IF(ISBLANK(C7),"",C7)</f>
        <v>6777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5035</v>
      </c>
      <c r="I16" s="627" t="s">
        <v>1539</v>
      </c>
      <c r="J16" s="623">
        <f>IF(ISBLANK(D7),"",D7)</f>
        <v>5035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0.3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8531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21921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7989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10.199999999999999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8373</v>
      </c>
      <c r="C6" s="759"/>
      <c r="D6" s="759"/>
      <c r="E6" s="457">
        <v>10.3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8088</v>
      </c>
      <c r="C7" s="759"/>
      <c r="D7" s="759"/>
      <c r="E7" s="457">
        <v>10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7989</v>
      </c>
      <c r="C8" s="760"/>
      <c r="D8" s="760"/>
      <c r="E8" s="601">
        <v>10.199999999999999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8373</v>
      </c>
      <c r="C16" s="755"/>
      <c r="I16" s="700">
        <f>A6</f>
        <v>2020</v>
      </c>
      <c r="J16" s="674">
        <f>IF(ISBLANK(E6),"",E6)</f>
        <v>10.3</v>
      </c>
      <c r="K16" s="756"/>
    </row>
    <row r="17" spans="1:10" x14ac:dyDescent="0.25">
      <c r="A17" s="701">
        <f>A7</f>
        <v>2021</v>
      </c>
      <c r="B17" s="853">
        <f>IF(ISBLANK(B7),"",B7)</f>
        <v>8088</v>
      </c>
      <c r="C17" s="755"/>
      <c r="I17" s="701">
        <f>A7</f>
        <v>2021</v>
      </c>
      <c r="J17" s="853">
        <f>IF(ISBLANK(E7),"",E7)</f>
        <v>10</v>
      </c>
    </row>
    <row r="18" spans="1:10" x14ac:dyDescent="0.25">
      <c r="A18" s="702">
        <f>A8</f>
        <v>2022</v>
      </c>
      <c r="B18" s="676">
        <f>IF(ISBLANK(B8),"",B8)</f>
        <v>7989</v>
      </c>
      <c r="C18" s="755"/>
      <c r="I18" s="702">
        <f>A8</f>
        <v>2022</v>
      </c>
      <c r="J18" s="676">
        <f>IF(ISBLANK(E8),"",E8)</f>
        <v>10.199999999999999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4152</v>
      </c>
      <c r="D5" s="449">
        <f>IF(ISBLANK(B5),"",A5)</f>
        <v>2021</v>
      </c>
      <c r="E5" s="618">
        <f>IF(ISBLANK(B5),"",B5)</f>
        <v>4152</v>
      </c>
      <c r="K5" s="217">
        <v>2020</v>
      </c>
      <c r="L5" s="655">
        <v>4.3</v>
      </c>
    </row>
    <row r="6" spans="1:12" x14ac:dyDescent="0.25">
      <c r="A6" s="229">
        <v>2022</v>
      </c>
      <c r="B6" s="602">
        <v>4106</v>
      </c>
      <c r="D6" s="450">
        <f>IF(ISBLANK(B6),"",A6)</f>
        <v>2022</v>
      </c>
      <c r="E6" s="619">
        <f>IF(ISBLANK(B6),"",B6)</f>
        <v>4106</v>
      </c>
      <c r="K6" s="286">
        <v>2021</v>
      </c>
      <c r="L6" s="657">
        <v>4.2</v>
      </c>
    </row>
    <row r="7" spans="1:12" x14ac:dyDescent="0.25">
      <c r="A7" s="123">
        <v>2023</v>
      </c>
      <c r="B7" s="617">
        <v>4030</v>
      </c>
      <c r="D7" s="379">
        <f>IF(ISBLANK(B7),"",A7)</f>
        <v>2023</v>
      </c>
      <c r="E7" s="620">
        <f>IF(ISBLANK(B7),"",B7)</f>
        <v>4030</v>
      </c>
      <c r="K7" s="219">
        <v>2022</v>
      </c>
      <c r="L7" s="617">
        <v>4.2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8365</v>
      </c>
      <c r="C4" s="643">
        <v>20243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8146</v>
      </c>
      <c r="C5" s="602">
        <v>20664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8531</v>
      </c>
      <c r="C6" s="602">
        <v>21921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1671</v>
      </c>
      <c r="C5" s="643">
        <v>4263</v>
      </c>
      <c r="D5" s="643">
        <v>435</v>
      </c>
      <c r="E5" s="869">
        <v>10.199999999999999</v>
      </c>
      <c r="F5" s="1039">
        <v>9.9</v>
      </c>
      <c r="G5" s="1039">
        <v>10.5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1673</v>
      </c>
      <c r="C6" s="657">
        <v>4214</v>
      </c>
      <c r="D6" s="657">
        <v>423</v>
      </c>
      <c r="E6" s="657">
        <v>10</v>
      </c>
      <c r="F6" s="657">
        <v>9.6999999999999993</v>
      </c>
      <c r="G6" s="657">
        <v>10.3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1671</v>
      </c>
      <c r="C7" s="617">
        <v>4125</v>
      </c>
      <c r="D7" s="617">
        <v>423</v>
      </c>
      <c r="E7" s="617">
        <v>10.3</v>
      </c>
      <c r="F7" s="617">
        <v>10</v>
      </c>
      <c r="G7" s="617">
        <v>10.5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14</v>
      </c>
      <c r="C4" s="655">
        <v>48497</v>
      </c>
      <c r="D4" s="655">
        <v>4</v>
      </c>
      <c r="E4" s="655">
        <v>34801</v>
      </c>
      <c r="F4" s="655">
        <v>0.5</v>
      </c>
      <c r="G4" s="655">
        <v>5567</v>
      </c>
      <c r="H4" s="655">
        <v>588</v>
      </c>
      <c r="I4" s="655">
        <v>5603</v>
      </c>
      <c r="J4" s="655">
        <v>0.4</v>
      </c>
      <c r="K4" s="253"/>
      <c r="L4" s="253"/>
      <c r="M4" s="253"/>
    </row>
    <row r="5" spans="1:13" x14ac:dyDescent="0.25">
      <c r="A5" s="486">
        <v>2022</v>
      </c>
      <c r="B5" s="602">
        <v>12.7</v>
      </c>
      <c r="C5" s="602">
        <v>51268</v>
      </c>
      <c r="D5" s="602">
        <v>4.3</v>
      </c>
      <c r="E5" s="602">
        <v>34112</v>
      </c>
      <c r="F5" s="602">
        <v>0.5</v>
      </c>
      <c r="G5" s="602">
        <v>5443</v>
      </c>
      <c r="H5" s="602">
        <v>576</v>
      </c>
      <c r="I5" s="602">
        <v>6047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52391</v>
      </c>
      <c r="D6" s="617"/>
      <c r="E6" s="617">
        <v>34933</v>
      </c>
      <c r="F6" s="617"/>
      <c r="G6" s="617">
        <v>5259</v>
      </c>
      <c r="H6" s="617">
        <v>482</v>
      </c>
      <c r="I6" s="617">
        <v>5846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1213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26200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4742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61692</v>
      </c>
      <c r="C4" s="1006">
        <v>31783</v>
      </c>
      <c r="D4" s="1006">
        <v>29909</v>
      </c>
      <c r="E4" s="1005">
        <v>116850</v>
      </c>
      <c r="F4" s="1006">
        <v>60450</v>
      </c>
      <c r="G4" s="1006">
        <v>56400</v>
      </c>
      <c r="H4" s="1007">
        <v>8.9</v>
      </c>
      <c r="I4" s="1007">
        <v>16.899999999999999</v>
      </c>
      <c r="J4" s="1007">
        <v>-8</v>
      </c>
      <c r="K4" s="70">
        <v>109747</v>
      </c>
      <c r="L4" s="55">
        <v>49640</v>
      </c>
      <c r="M4" s="110">
        <v>60107</v>
      </c>
      <c r="N4" s="55">
        <v>109747</v>
      </c>
      <c r="O4" s="55">
        <v>49640</v>
      </c>
      <c r="P4" s="110">
        <v>60107</v>
      </c>
    </row>
    <row r="5" spans="1:17" x14ac:dyDescent="0.25">
      <c r="A5" s="286">
        <v>2021</v>
      </c>
      <c r="B5" s="1008">
        <v>62180</v>
      </c>
      <c r="C5" s="1009">
        <v>31971</v>
      </c>
      <c r="D5" s="1009">
        <v>30209</v>
      </c>
      <c r="E5" s="1008">
        <v>136622</v>
      </c>
      <c r="F5" s="1009">
        <v>69908</v>
      </c>
      <c r="G5" s="1009">
        <v>66714</v>
      </c>
      <c r="H5" s="1010">
        <v>9.1</v>
      </c>
      <c r="I5" s="1010">
        <v>20</v>
      </c>
      <c r="J5" s="1010">
        <v>-10.9</v>
      </c>
      <c r="K5" s="212">
        <v>135194</v>
      </c>
      <c r="L5" s="58">
        <v>60356</v>
      </c>
      <c r="M5" s="160">
        <v>74838</v>
      </c>
      <c r="N5" s="58">
        <v>135194</v>
      </c>
      <c r="O5" s="58">
        <v>60356</v>
      </c>
      <c r="P5" s="160">
        <v>74838</v>
      </c>
    </row>
    <row r="6" spans="1:17" x14ac:dyDescent="0.25">
      <c r="A6" s="219">
        <v>2022</v>
      </c>
      <c r="B6" s="1011">
        <v>62700</v>
      </c>
      <c r="C6" s="1012">
        <v>32266</v>
      </c>
      <c r="D6" s="1012">
        <v>30434</v>
      </c>
      <c r="E6" s="1011">
        <v>109203</v>
      </c>
      <c r="F6" s="1012">
        <v>54948</v>
      </c>
      <c r="G6" s="1012">
        <v>54255</v>
      </c>
      <c r="H6" s="1013">
        <v>9.4</v>
      </c>
      <c r="I6" s="1013">
        <v>16.399999999999999</v>
      </c>
      <c r="J6" s="1013">
        <v>-7</v>
      </c>
      <c r="K6" s="1014">
        <v>149511</v>
      </c>
      <c r="L6" s="1015">
        <v>67582</v>
      </c>
      <c r="M6" s="1016">
        <v>81929</v>
      </c>
      <c r="N6" s="1015">
        <v>149511</v>
      </c>
      <c r="O6" s="1015">
        <v>67582</v>
      </c>
      <c r="P6" s="1016">
        <v>81929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29909</v>
      </c>
      <c r="C13" s="319">
        <f>IF(ISBLANK(C4),"",C4)</f>
        <v>31783</v>
      </c>
      <c r="D13" s="364"/>
      <c r="E13" s="322">
        <f>A4</f>
        <v>2020</v>
      </c>
      <c r="F13" s="319">
        <f>IF(ISBLANK(G4),"",G4)</f>
        <v>56400</v>
      </c>
      <c r="G13" s="319">
        <f>IF(ISBLANK(F4),"",F4)</f>
        <v>60450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30209</v>
      </c>
      <c r="C14" s="320">
        <f t="shared" ref="C14:C15" si="2">IF(ISBLANK(C5),"",C5)</f>
        <v>31971</v>
      </c>
      <c r="D14" s="364"/>
      <c r="E14" s="323">
        <f t="shared" ref="E14:E15" si="3">A5</f>
        <v>2021</v>
      </c>
      <c r="F14" s="320">
        <f t="shared" ref="F14:F15" si="4">IF(ISBLANK(G5),"",G5)</f>
        <v>66714</v>
      </c>
      <c r="G14" s="320">
        <f t="shared" ref="G14:G15" si="5">IF(ISBLANK(F5),"",F5)</f>
        <v>69908</v>
      </c>
      <c r="H14" s="389"/>
      <c r="I14" s="389"/>
      <c r="J14" s="48"/>
      <c r="K14" s="325" t="s">
        <v>536</v>
      </c>
      <c r="L14" s="328">
        <f>IF(ISBLANK(K4),"",K4)</f>
        <v>109747</v>
      </c>
      <c r="M14" s="328">
        <f>IF(ISBLANK(K5),"",K5)</f>
        <v>135194</v>
      </c>
      <c r="N14" s="328">
        <f>IF(ISBLANK(K6),"",K6)</f>
        <v>149511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30434</v>
      </c>
      <c r="C15" s="321">
        <f t="shared" si="2"/>
        <v>32266</v>
      </c>
      <c r="E15" s="324">
        <f t="shared" si="3"/>
        <v>2022</v>
      </c>
      <c r="F15" s="321">
        <f t="shared" si="4"/>
        <v>54255</v>
      </c>
      <c r="G15" s="321">
        <f t="shared" si="5"/>
        <v>54948</v>
      </c>
      <c r="H15" s="211"/>
      <c r="I15" s="211"/>
      <c r="J15" s="28"/>
      <c r="K15" s="326" t="s">
        <v>535</v>
      </c>
      <c r="L15" s="329">
        <f>IF(ISBLANK(N4),"",N4)</f>
        <v>109747</v>
      </c>
      <c r="M15" s="329">
        <f>IF(ISBLANK(N5),"",N5)</f>
        <v>135194</v>
      </c>
      <c r="N15" s="329">
        <f>IF(ISBLANK(N6),"",N6)</f>
        <v>149511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109747</v>
      </c>
      <c r="M19" s="328">
        <f>IF(ISBLANK(K5),"",K5)</f>
        <v>135194</v>
      </c>
      <c r="N19" s="328">
        <f>IF(ISBLANK(K6),"",K6)</f>
        <v>149511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109747</v>
      </c>
      <c r="M20" s="329">
        <f>IF(ISBLANK(N5),"",N5)</f>
        <v>135194</v>
      </c>
      <c r="N20" s="329">
        <f>IF(ISBLANK(N6),"",N6)</f>
        <v>149511</v>
      </c>
      <c r="O20" s="364"/>
    </row>
    <row r="21" spans="1:15" x14ac:dyDescent="0.25">
      <c r="A21" s="322">
        <f>A4</f>
        <v>2020</v>
      </c>
      <c r="B21" s="319">
        <f>IF(ISBLANK(D4),"",D4)</f>
        <v>29909</v>
      </c>
      <c r="C21" s="319">
        <f>IF(ISBLANK(C4),"",C4)</f>
        <v>31783</v>
      </c>
      <c r="E21" s="322">
        <f>A4</f>
        <v>2020</v>
      </c>
      <c r="F21" s="319">
        <f>IF(ISBLANK(G4),"",G4)</f>
        <v>56400</v>
      </c>
      <c r="G21" s="319">
        <f>IF(ISBLANK(F4),"",F4)</f>
        <v>60450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30209</v>
      </c>
      <c r="C22" s="320">
        <f t="shared" ref="C22:C23" si="8">IF(ISBLANK(C5),"",C5)</f>
        <v>31971</v>
      </c>
      <c r="E22" s="323">
        <f t="shared" ref="E22:E23" si="9">A5</f>
        <v>2021</v>
      </c>
      <c r="F22" s="320">
        <f t="shared" ref="F22:F23" si="10">IF(ISBLANK(G5),"",G5)</f>
        <v>66714</v>
      </c>
      <c r="G22" s="320">
        <f t="shared" ref="G22:G23" si="11">IF(ISBLANK(F5),"",F5)</f>
        <v>69908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30434</v>
      </c>
      <c r="C23" s="321">
        <f t="shared" si="8"/>
        <v>32266</v>
      </c>
      <c r="E23" s="324">
        <f t="shared" si="9"/>
        <v>2022</v>
      </c>
      <c r="F23" s="321">
        <f t="shared" si="10"/>
        <v>54255</v>
      </c>
      <c r="G23" s="321">
        <f t="shared" si="11"/>
        <v>54948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1239</v>
      </c>
      <c r="C5" s="611">
        <v>1</v>
      </c>
      <c r="D5" s="611">
        <v>0</v>
      </c>
      <c r="E5" s="599">
        <v>4990</v>
      </c>
      <c r="F5" s="616">
        <v>14</v>
      </c>
      <c r="G5" s="945">
        <v>90</v>
      </c>
      <c r="H5" s="599">
        <v>25487</v>
      </c>
      <c r="I5" s="616">
        <v>8263</v>
      </c>
      <c r="J5" s="616">
        <v>16566</v>
      </c>
      <c r="K5" s="616">
        <v>54</v>
      </c>
      <c r="L5" s="945">
        <v>604</v>
      </c>
    </row>
    <row r="6" spans="1:12" x14ac:dyDescent="0.25">
      <c r="A6" s="286">
        <v>2021</v>
      </c>
      <c r="B6" s="601">
        <v>1383</v>
      </c>
      <c r="C6" s="612">
        <v>1</v>
      </c>
      <c r="D6" s="612">
        <v>3</v>
      </c>
      <c r="E6" s="1034">
        <v>5004</v>
      </c>
      <c r="F6" s="1028">
        <v>7</v>
      </c>
      <c r="G6" s="980">
        <v>136</v>
      </c>
      <c r="H6" s="1034">
        <v>27508</v>
      </c>
      <c r="I6" s="1028">
        <v>9022</v>
      </c>
      <c r="J6" s="1028">
        <v>17657</v>
      </c>
      <c r="K6" s="1028">
        <v>54</v>
      </c>
      <c r="L6" s="980">
        <v>775</v>
      </c>
    </row>
    <row r="7" spans="1:12" x14ac:dyDescent="0.25">
      <c r="A7" s="218">
        <v>2022</v>
      </c>
      <c r="B7" s="601">
        <v>1213</v>
      </c>
      <c r="C7" s="612">
        <v>0</v>
      </c>
      <c r="D7" s="612">
        <v>0</v>
      </c>
      <c r="E7" s="1034">
        <v>4742</v>
      </c>
      <c r="F7" s="1028">
        <v>5</v>
      </c>
      <c r="G7" s="980">
        <v>143</v>
      </c>
      <c r="H7" s="1034">
        <v>26200</v>
      </c>
      <c r="I7" s="1028">
        <v>8399</v>
      </c>
      <c r="J7" s="1028">
        <v>16922</v>
      </c>
      <c r="K7" s="1028">
        <v>50</v>
      </c>
      <c r="L7" s="980">
        <v>829</v>
      </c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8399</v>
      </c>
    </row>
    <row r="15" spans="1:12" ht="30" x14ac:dyDescent="0.25">
      <c r="A15" s="833" t="s">
        <v>1543</v>
      </c>
      <c r="B15" s="623">
        <f>IF(ISBLANK(J7),"",J7)</f>
        <v>16922</v>
      </c>
    </row>
    <row r="17" spans="1:2" x14ac:dyDescent="0.25">
      <c r="A17" s="625" t="s">
        <v>1540</v>
      </c>
      <c r="B17" s="621">
        <f>IF(ISBLANK(I7),"",I7)</f>
        <v>8399</v>
      </c>
    </row>
    <row r="18" spans="1:2" x14ac:dyDescent="0.25">
      <c r="A18" s="627" t="s">
        <v>1541</v>
      </c>
      <c r="B18" s="623">
        <f>IF(ISBLANK(J7),"",J7)</f>
        <v>16922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37.200000000000003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57.7</v>
      </c>
      <c r="C6" s="614">
        <v>29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>
        <v>57.6</v>
      </c>
      <c r="C9" s="614"/>
    </row>
    <row r="10" spans="1:6" x14ac:dyDescent="0.25">
      <c r="A10" s="218">
        <v>2016</v>
      </c>
      <c r="B10" s="614">
        <v>56.4</v>
      </c>
      <c r="C10" s="614">
        <v>31.2</v>
      </c>
    </row>
    <row r="11" spans="1:6" x14ac:dyDescent="0.25">
      <c r="A11" s="218">
        <v>2017</v>
      </c>
      <c r="B11" s="644">
        <v>56.2</v>
      </c>
      <c r="C11" s="644">
        <v>31.2</v>
      </c>
    </row>
    <row r="12" spans="1:6" x14ac:dyDescent="0.25">
      <c r="A12" s="767">
        <v>2018</v>
      </c>
      <c r="B12" s="644">
        <v>56.1</v>
      </c>
      <c r="C12" s="644">
        <v>31.2</v>
      </c>
    </row>
    <row r="13" spans="1:6" x14ac:dyDescent="0.25">
      <c r="A13" s="767">
        <v>2019</v>
      </c>
      <c r="B13" s="168">
        <v>56.1</v>
      </c>
      <c r="C13" s="168">
        <v>31.3</v>
      </c>
    </row>
    <row r="14" spans="1:6" x14ac:dyDescent="0.25">
      <c r="A14" s="481">
        <v>2020</v>
      </c>
      <c r="B14" s="73">
        <v>49.2</v>
      </c>
      <c r="C14" s="73">
        <v>37.200000000000003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45021.707000000002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50013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2167513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18506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1605356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2261386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4.5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35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43979.813999999998</v>
      </c>
      <c r="C5" s="611">
        <v>29590.880000000001</v>
      </c>
      <c r="D5" s="751">
        <v>2359306</v>
      </c>
      <c r="E5" s="751">
        <v>35</v>
      </c>
      <c r="G5" s="358">
        <v>2014</v>
      </c>
      <c r="H5" s="70">
        <v>2168746</v>
      </c>
      <c r="I5" s="55">
        <v>1215528</v>
      </c>
      <c r="J5" s="55">
        <v>953218</v>
      </c>
      <c r="K5" s="71">
        <v>28</v>
      </c>
    </row>
    <row r="6" spans="1:12" x14ac:dyDescent="0.25">
      <c r="A6" s="286">
        <v>2021</v>
      </c>
      <c r="B6" s="601">
        <v>44794.127</v>
      </c>
      <c r="C6" s="612">
        <v>30409.673999999999</v>
      </c>
      <c r="D6" s="959">
        <v>2289953</v>
      </c>
      <c r="E6" s="959">
        <v>34</v>
      </c>
      <c r="G6" s="480">
        <v>2017</v>
      </c>
      <c r="H6" s="212">
        <v>2237511</v>
      </c>
      <c r="I6" s="58">
        <v>1274053</v>
      </c>
      <c r="J6" s="58">
        <v>963458</v>
      </c>
      <c r="K6" s="214">
        <v>29</v>
      </c>
    </row>
    <row r="7" spans="1:12" x14ac:dyDescent="0.25">
      <c r="A7" s="218">
        <v>2022</v>
      </c>
      <c r="B7" s="601">
        <v>45021.707000000002</v>
      </c>
      <c r="C7" s="612">
        <v>30782.735000000001</v>
      </c>
      <c r="D7" s="959">
        <v>2288948</v>
      </c>
      <c r="E7" s="959">
        <v>35</v>
      </c>
      <c r="G7" s="482">
        <v>2020</v>
      </c>
      <c r="H7" s="72">
        <v>2261386</v>
      </c>
      <c r="I7" s="61">
        <v>1285084</v>
      </c>
      <c r="J7" s="61">
        <v>976302</v>
      </c>
      <c r="K7" s="73">
        <v>29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30782.735000000001</v>
      </c>
      <c r="D14" s="631">
        <f>A5</f>
        <v>2020</v>
      </c>
      <c r="E14" s="625">
        <f>IF(ISBLANK(D5),"",D5)</f>
        <v>2359306</v>
      </c>
      <c r="F14" s="211"/>
      <c r="G14" s="634" t="s">
        <v>925</v>
      </c>
      <c r="H14" s="621">
        <f>IF(ISBLANK(J7),"",J7)</f>
        <v>976302</v>
      </c>
      <c r="I14" s="211"/>
      <c r="J14" s="211"/>
    </row>
    <row r="15" spans="1:12" x14ac:dyDescent="0.25">
      <c r="A15" s="870" t="s">
        <v>16</v>
      </c>
      <c r="B15" s="630">
        <f>IF(ISBLANK(B7),"",B7)</f>
        <v>45021.707000000002</v>
      </c>
      <c r="D15" s="632">
        <f t="shared" ref="D15:D16" si="0">A6</f>
        <v>2021</v>
      </c>
      <c r="E15" s="626">
        <f>IF(ISBLANK(D6),"",D6)</f>
        <v>2289953</v>
      </c>
      <c r="F15" s="211"/>
      <c r="G15" s="635" t="s">
        <v>926</v>
      </c>
      <c r="H15" s="623">
        <f>IF(ISBLANK(I7),"",I7)</f>
        <v>1285084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2288948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30782.735000000001</v>
      </c>
      <c r="F19" s="253"/>
      <c r="G19" s="634" t="s">
        <v>529</v>
      </c>
      <c r="H19" s="621">
        <f>IF(ISBLANK(J7),"",J7)</f>
        <v>976302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45021.707000000002</v>
      </c>
      <c r="F20" s="253"/>
      <c r="G20" s="635" t="s">
        <v>528</v>
      </c>
      <c r="H20" s="623">
        <f>IF(ISBLANK(I7),"",I7)</f>
        <v>1285084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3.7</v>
      </c>
      <c r="C5" s="1092">
        <v>2151498</v>
      </c>
      <c r="D5" s="1093">
        <v>48337</v>
      </c>
      <c r="E5" s="1092">
        <v>1577360</v>
      </c>
      <c r="F5" s="1093">
        <v>17757</v>
      </c>
    </row>
    <row r="6" spans="1:9" x14ac:dyDescent="0.25">
      <c r="A6" s="218">
        <v>2021</v>
      </c>
      <c r="B6" s="1092">
        <v>4.2</v>
      </c>
      <c r="C6" s="1092">
        <v>2160943</v>
      </c>
      <c r="D6" s="1093">
        <v>48873</v>
      </c>
      <c r="E6" s="1092">
        <v>1594484</v>
      </c>
      <c r="F6" s="1093">
        <v>18114</v>
      </c>
    </row>
    <row r="7" spans="1:9" x14ac:dyDescent="0.25">
      <c r="A7" s="219">
        <v>2022</v>
      </c>
      <c r="B7" s="73">
        <v>4.5</v>
      </c>
      <c r="C7" s="73">
        <v>2167513</v>
      </c>
      <c r="D7" s="73">
        <v>50013</v>
      </c>
      <c r="E7" s="73">
        <v>1605356</v>
      </c>
      <c r="F7" s="73">
        <v>18506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3869235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2096472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1772763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12245613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7306219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4939394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1820021</v>
      </c>
      <c r="C5" s="458">
        <v>1374310</v>
      </c>
      <c r="D5" s="458">
        <v>445711</v>
      </c>
      <c r="E5" s="457">
        <v>6201290</v>
      </c>
      <c r="F5" s="458">
        <v>4936732</v>
      </c>
      <c r="G5" s="458">
        <v>1264558</v>
      </c>
      <c r="H5" s="457">
        <v>3.6</v>
      </c>
      <c r="I5" s="763">
        <v>2.8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2591293</v>
      </c>
      <c r="C6" s="458">
        <v>1720054</v>
      </c>
      <c r="D6" s="458">
        <v>871239</v>
      </c>
      <c r="E6" s="457">
        <v>8162430</v>
      </c>
      <c r="F6" s="458">
        <v>5732833</v>
      </c>
      <c r="G6" s="458">
        <v>2429597</v>
      </c>
      <c r="H6" s="457">
        <v>3.3</v>
      </c>
      <c r="I6" s="763">
        <v>2.8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3869235</v>
      </c>
      <c r="C7" s="612">
        <v>2096472</v>
      </c>
      <c r="D7" s="612">
        <v>1772763</v>
      </c>
      <c r="E7" s="601">
        <v>12245613</v>
      </c>
      <c r="F7" s="612">
        <v>7306219</v>
      </c>
      <c r="G7" s="612">
        <v>4939394</v>
      </c>
      <c r="H7" s="947">
        <v>3.5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1820021</v>
      </c>
      <c r="C14" s="674">
        <f t="shared" ref="C14:D14" si="0">IF(ISBLANK(C5),"",C5)</f>
        <v>1374310</v>
      </c>
      <c r="D14" s="669">
        <f t="shared" si="0"/>
        <v>445711</v>
      </c>
      <c r="F14" s="884">
        <f>A5</f>
        <v>2020</v>
      </c>
      <c r="G14" s="674">
        <f>IF(ISBLANK(E5),"",E5)</f>
        <v>6201290</v>
      </c>
      <c r="H14" s="674">
        <f t="shared" ref="H14:I16" si="1">IF(ISBLANK(F5),"",F5)</f>
        <v>4936732</v>
      </c>
      <c r="I14" s="669">
        <f t="shared" si="1"/>
        <v>1264558</v>
      </c>
      <c r="J14" s="756"/>
      <c r="K14" s="884">
        <f>A5</f>
        <v>2020</v>
      </c>
      <c r="L14" s="674">
        <f>IF(ISBLANK(H5),"",H5)</f>
        <v>3.6</v>
      </c>
      <c r="M14" s="669">
        <f>IF(ISBLANK(I5),"",I5)</f>
        <v>2.8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2591293</v>
      </c>
      <c r="C15" s="879">
        <f t="shared" si="3"/>
        <v>1720054</v>
      </c>
      <c r="D15" s="886">
        <f t="shared" si="3"/>
        <v>871239</v>
      </c>
      <c r="F15" s="890">
        <f t="shared" ref="F15:F16" si="4">A6</f>
        <v>2021</v>
      </c>
      <c r="G15" s="853">
        <f t="shared" ref="G15:G16" si="5">IF(ISBLANK(E6),"",E6)</f>
        <v>8162430</v>
      </c>
      <c r="H15" s="853">
        <f t="shared" si="1"/>
        <v>5732833</v>
      </c>
      <c r="I15" s="670">
        <f t="shared" si="1"/>
        <v>2429597</v>
      </c>
      <c r="J15" s="211"/>
      <c r="K15" s="890">
        <f t="shared" ref="K15:K16" si="6">A6</f>
        <v>2021</v>
      </c>
      <c r="L15" s="853">
        <f t="shared" ref="L15:M16" si="7">IF(ISBLANK(H6),"",H6)</f>
        <v>3.3</v>
      </c>
      <c r="M15" s="670">
        <f t="shared" si="7"/>
        <v>2.8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3869235</v>
      </c>
      <c r="C16" s="888">
        <f t="shared" si="3"/>
        <v>2096472</v>
      </c>
      <c r="D16" s="889">
        <f t="shared" si="3"/>
        <v>1772763</v>
      </c>
      <c r="F16" s="891">
        <f t="shared" si="4"/>
        <v>2022</v>
      </c>
      <c r="G16" s="676">
        <f t="shared" si="5"/>
        <v>12245613</v>
      </c>
      <c r="H16" s="676">
        <f t="shared" si="1"/>
        <v>7306219</v>
      </c>
      <c r="I16" s="671">
        <f t="shared" si="1"/>
        <v>4939394</v>
      </c>
      <c r="J16" s="211"/>
      <c r="K16" s="891">
        <f t="shared" si="6"/>
        <v>2022</v>
      </c>
      <c r="L16" s="676">
        <f t="shared" si="7"/>
        <v>3.5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1820021</v>
      </c>
      <c r="C22" s="674">
        <f t="shared" ref="C22:D22" si="8">IF(ISBLANK(C5),"",C5)</f>
        <v>1374310</v>
      </c>
      <c r="D22" s="669">
        <f t="shared" si="8"/>
        <v>445711</v>
      </c>
      <c r="F22" s="884">
        <f>A5</f>
        <v>2020</v>
      </c>
      <c r="G22" s="674">
        <f>IF(ISBLANK(E5),"",E5)</f>
        <v>6201290</v>
      </c>
      <c r="H22" s="674">
        <f t="shared" ref="H22:I24" si="9">IF(ISBLANK(F5),"",F5)</f>
        <v>4936732</v>
      </c>
      <c r="I22" s="669">
        <f t="shared" si="9"/>
        <v>1264558</v>
      </c>
      <c r="J22" s="756"/>
      <c r="K22" s="884">
        <f>A5</f>
        <v>2020</v>
      </c>
      <c r="L22" s="674">
        <f>IF(ISBLANK(H5),"",H5)</f>
        <v>3.6</v>
      </c>
      <c r="M22" s="669">
        <f>IF(ISBLANK(I5),"",I5)</f>
        <v>2.8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2591293</v>
      </c>
      <c r="C23" s="853">
        <f t="shared" si="11"/>
        <v>1720054</v>
      </c>
      <c r="D23" s="670">
        <f t="shared" si="11"/>
        <v>871239</v>
      </c>
      <c r="F23" s="890">
        <f t="shared" ref="F23:F24" si="12">A6</f>
        <v>2021</v>
      </c>
      <c r="G23" s="853">
        <f t="shared" ref="G23:G24" si="13">IF(ISBLANK(E6),"",E6)</f>
        <v>8162430</v>
      </c>
      <c r="H23" s="853">
        <f t="shared" si="9"/>
        <v>5732833</v>
      </c>
      <c r="I23" s="670">
        <f t="shared" si="9"/>
        <v>2429597</v>
      </c>
      <c r="J23" s="211"/>
      <c r="K23" s="890">
        <f t="shared" ref="K23:K24" si="14">A6</f>
        <v>2021</v>
      </c>
      <c r="L23" s="853">
        <f t="shared" ref="L23:M24" si="15">IF(ISBLANK(H6),"",H6)</f>
        <v>3.3</v>
      </c>
      <c r="M23" s="670">
        <f t="shared" si="15"/>
        <v>2.8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3869235</v>
      </c>
      <c r="C24" s="676">
        <f t="shared" si="11"/>
        <v>2096472</v>
      </c>
      <c r="D24" s="671">
        <f t="shared" si="11"/>
        <v>1772763</v>
      </c>
      <c r="F24" s="891">
        <f t="shared" si="12"/>
        <v>2022</v>
      </c>
      <c r="G24" s="676">
        <f t="shared" si="13"/>
        <v>12245613</v>
      </c>
      <c r="H24" s="676">
        <f t="shared" si="9"/>
        <v>7306219</v>
      </c>
      <c r="I24" s="671">
        <f t="shared" si="9"/>
        <v>4939394</v>
      </c>
      <c r="J24" s="211"/>
      <c r="K24" s="891">
        <f t="shared" si="14"/>
        <v>2022</v>
      </c>
      <c r="L24" s="676">
        <f t="shared" si="15"/>
        <v>3.5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23599</v>
      </c>
      <c r="C3" s="71">
        <v>8687</v>
      </c>
      <c r="D3" s="71">
        <v>13.6</v>
      </c>
      <c r="F3" s="105" t="s">
        <v>537</v>
      </c>
      <c r="G3" s="97">
        <f>IF(ISBLANK(B3),"",B3)</f>
        <v>23599</v>
      </c>
      <c r="H3" s="97">
        <f>IF(ISBLANK(B4),"",B4)</f>
        <v>32757</v>
      </c>
      <c r="I3" s="97">
        <f>IF(ISBLANK(B5),"",B5)</f>
        <v>32821</v>
      </c>
      <c r="J3" s="365"/>
    </row>
    <row r="4" spans="1:12" x14ac:dyDescent="0.25">
      <c r="A4" s="286">
        <v>2021</v>
      </c>
      <c r="B4" s="214">
        <v>32757</v>
      </c>
      <c r="C4" s="214">
        <v>9790</v>
      </c>
      <c r="D4" s="214">
        <v>13.7</v>
      </c>
      <c r="F4" s="130" t="s">
        <v>538</v>
      </c>
      <c r="G4" s="98">
        <f>IF(ISBLANK(C3),"",C3)</f>
        <v>8687</v>
      </c>
      <c r="H4" s="98">
        <f>IF(ISBLANK(C4),"",C4)</f>
        <v>9790</v>
      </c>
      <c r="I4" s="98">
        <f>IF(ISBLANK(C5),"",C5)</f>
        <v>9813</v>
      </c>
      <c r="J4" s="365"/>
    </row>
    <row r="5" spans="1:12" x14ac:dyDescent="0.25">
      <c r="A5" s="218">
        <v>2022</v>
      </c>
      <c r="B5" s="168">
        <v>32821</v>
      </c>
      <c r="C5" s="168">
        <v>9813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23599</v>
      </c>
      <c r="H8" s="97">
        <f>IF(ISBLANK(B4),"",B4)</f>
        <v>32757</v>
      </c>
      <c r="I8" s="97">
        <f>IF(ISBLANK(B5),"",B5)</f>
        <v>32821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8687</v>
      </c>
      <c r="H9" s="98">
        <f>IF(ISBLANK(C4),"",C4)</f>
        <v>9790</v>
      </c>
      <c r="I9" s="98">
        <f>IF(ISBLANK(C5),"",C5)</f>
        <v>9813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13.7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152266</v>
      </c>
      <c r="C4" s="110">
        <v>161911</v>
      </c>
      <c r="E4" s="29" t="s">
        <v>540</v>
      </c>
      <c r="F4" s="163">
        <f>B4/($B$22+$C$22)*100</f>
        <v>2.2847500220948498</v>
      </c>
      <c r="G4" s="163">
        <f>C4/($B$22+$C$22)*100</f>
        <v>2.4294731642480869</v>
      </c>
      <c r="J4" s="29" t="s">
        <v>540</v>
      </c>
      <c r="K4" s="163">
        <f>G4</f>
        <v>2.4294731642480869</v>
      </c>
    </row>
    <row r="5" spans="1:11" x14ac:dyDescent="0.25">
      <c r="A5" s="202" t="s">
        <v>541</v>
      </c>
      <c r="B5" s="212">
        <v>155975</v>
      </c>
      <c r="C5" s="160">
        <v>165434</v>
      </c>
      <c r="E5" s="29" t="s">
        <v>541</v>
      </c>
      <c r="F5" s="163">
        <f t="shared" ref="F5:G21" si="0">B5/($B$22+$C$22)*100</f>
        <v>2.3404035352359962</v>
      </c>
      <c r="G5" s="163">
        <f t="shared" si="0"/>
        <v>2.4823357489869005</v>
      </c>
      <c r="J5" s="29" t="s">
        <v>541</v>
      </c>
      <c r="K5" s="163">
        <f t="shared" ref="K5:K21" si="1">G5</f>
        <v>2.4823357489869005</v>
      </c>
    </row>
    <row r="6" spans="1:11" x14ac:dyDescent="0.25">
      <c r="A6" s="202" t="s">
        <v>542</v>
      </c>
      <c r="B6" s="212">
        <v>156840</v>
      </c>
      <c r="C6" s="160">
        <v>166966</v>
      </c>
      <c r="E6" s="29" t="s">
        <v>542</v>
      </c>
      <c r="F6" s="163">
        <f t="shared" si="0"/>
        <v>2.3533828528059861</v>
      </c>
      <c r="G6" s="163">
        <f t="shared" si="0"/>
        <v>2.505323395827622</v>
      </c>
      <c r="J6" s="29" t="s">
        <v>542</v>
      </c>
      <c r="K6" s="163">
        <f t="shared" si="1"/>
        <v>2.505323395827622</v>
      </c>
    </row>
    <row r="7" spans="1:11" x14ac:dyDescent="0.25">
      <c r="A7" s="202" t="s">
        <v>543</v>
      </c>
      <c r="B7" s="212">
        <v>165000</v>
      </c>
      <c r="C7" s="160">
        <v>173466</v>
      </c>
      <c r="E7" s="29" t="s">
        <v>543</v>
      </c>
      <c r="F7" s="163">
        <f t="shared" si="0"/>
        <v>2.4758235827147903</v>
      </c>
      <c r="G7" s="163">
        <f t="shared" si="0"/>
        <v>2.6028558399951747</v>
      </c>
      <c r="J7" s="29" t="s">
        <v>543</v>
      </c>
      <c r="K7" s="163">
        <f t="shared" si="1"/>
        <v>2.6028558399951747</v>
      </c>
    </row>
    <row r="8" spans="1:11" x14ac:dyDescent="0.25">
      <c r="A8" s="202" t="s">
        <v>544</v>
      </c>
      <c r="B8" s="212">
        <v>165502</v>
      </c>
      <c r="C8" s="160">
        <v>172470</v>
      </c>
      <c r="E8" s="29" t="s">
        <v>544</v>
      </c>
      <c r="F8" s="163">
        <f t="shared" si="0"/>
        <v>2.483356088402807</v>
      </c>
      <c r="G8" s="163">
        <f t="shared" si="0"/>
        <v>2.5879108685504235</v>
      </c>
      <c r="J8" s="29" t="s">
        <v>544</v>
      </c>
      <c r="K8" s="163">
        <f t="shared" si="1"/>
        <v>2.5879108685504235</v>
      </c>
    </row>
    <row r="9" spans="1:11" x14ac:dyDescent="0.25">
      <c r="A9" s="202" t="s">
        <v>545</v>
      </c>
      <c r="B9" s="212">
        <v>183388</v>
      </c>
      <c r="C9" s="160">
        <v>191205</v>
      </c>
      <c r="E9" s="29" t="s">
        <v>545</v>
      </c>
      <c r="F9" s="163">
        <f t="shared" si="0"/>
        <v>2.7517353647690905</v>
      </c>
      <c r="G9" s="163">
        <f t="shared" si="0"/>
        <v>2.86902938262413</v>
      </c>
      <c r="J9" s="29" t="s">
        <v>545</v>
      </c>
      <c r="K9" s="163">
        <f t="shared" si="1"/>
        <v>2.86902938262413</v>
      </c>
    </row>
    <row r="10" spans="1:11" x14ac:dyDescent="0.25">
      <c r="A10" s="202" t="s">
        <v>546</v>
      </c>
      <c r="B10" s="212">
        <v>199186</v>
      </c>
      <c r="C10" s="160">
        <v>205029</v>
      </c>
      <c r="E10" s="29" t="s">
        <v>546</v>
      </c>
      <c r="F10" s="163">
        <f t="shared" si="0"/>
        <v>2.9887842190704736</v>
      </c>
      <c r="G10" s="163">
        <f t="shared" si="0"/>
        <v>3.0764583838813984</v>
      </c>
      <c r="J10" s="29" t="s">
        <v>546</v>
      </c>
      <c r="K10" s="163">
        <f t="shared" si="1"/>
        <v>3.0764583838813984</v>
      </c>
    </row>
    <row r="11" spans="1:11" x14ac:dyDescent="0.25">
      <c r="A11" s="202" t="s">
        <v>547</v>
      </c>
      <c r="B11" s="212">
        <v>224358</v>
      </c>
      <c r="C11" s="160">
        <v>229521</v>
      </c>
      <c r="E11" s="29" t="s">
        <v>547</v>
      </c>
      <c r="F11" s="163">
        <f t="shared" si="0"/>
        <v>3.3664898628528785</v>
      </c>
      <c r="G11" s="163">
        <f t="shared" si="0"/>
        <v>3.4439606335047355</v>
      </c>
      <c r="J11" s="29" t="s">
        <v>547</v>
      </c>
      <c r="K11" s="163">
        <f t="shared" si="1"/>
        <v>3.4439606335047355</v>
      </c>
    </row>
    <row r="12" spans="1:11" x14ac:dyDescent="0.25">
      <c r="A12" s="202" t="s">
        <v>548</v>
      </c>
      <c r="B12" s="212">
        <v>234282</v>
      </c>
      <c r="C12" s="160">
        <v>238959</v>
      </c>
      <c r="E12" s="29" t="s">
        <v>548</v>
      </c>
      <c r="F12" s="163">
        <f t="shared" si="0"/>
        <v>3.515399397609615</v>
      </c>
      <c r="G12" s="163">
        <f t="shared" si="0"/>
        <v>3.5855777424360213</v>
      </c>
      <c r="J12" s="29" t="s">
        <v>548</v>
      </c>
      <c r="K12" s="163">
        <f t="shared" si="1"/>
        <v>3.5855777424360213</v>
      </c>
    </row>
    <row r="13" spans="1:11" x14ac:dyDescent="0.25">
      <c r="A13" s="202" t="s">
        <v>549</v>
      </c>
      <c r="B13" s="212">
        <v>238903</v>
      </c>
      <c r="C13" s="160">
        <v>238606</v>
      </c>
      <c r="E13" s="29" t="s">
        <v>549</v>
      </c>
      <c r="F13" s="163">
        <f t="shared" si="0"/>
        <v>3.584737462917039</v>
      </c>
      <c r="G13" s="163">
        <f t="shared" si="0"/>
        <v>3.5802809804681526</v>
      </c>
      <c r="J13" s="29" t="s">
        <v>549</v>
      </c>
      <c r="K13" s="163">
        <f t="shared" si="1"/>
        <v>3.5802809804681526</v>
      </c>
    </row>
    <row r="14" spans="1:11" x14ac:dyDescent="0.25">
      <c r="A14" s="202" t="s">
        <v>550</v>
      </c>
      <c r="B14" s="212">
        <v>228712</v>
      </c>
      <c r="C14" s="160">
        <v>222322</v>
      </c>
      <c r="E14" s="29" t="s">
        <v>550</v>
      </c>
      <c r="F14" s="163">
        <f t="shared" si="0"/>
        <v>3.4318215954537274</v>
      </c>
      <c r="G14" s="163">
        <f t="shared" si="0"/>
        <v>3.3359397003413185</v>
      </c>
      <c r="J14" s="29" t="s">
        <v>550</v>
      </c>
      <c r="K14" s="163">
        <f t="shared" si="1"/>
        <v>3.3359397003413185</v>
      </c>
    </row>
    <row r="15" spans="1:11" x14ac:dyDescent="0.25">
      <c r="A15" s="202" t="s">
        <v>551</v>
      </c>
      <c r="B15" s="212">
        <v>233502</v>
      </c>
      <c r="C15" s="160">
        <v>218066</v>
      </c>
      <c r="E15" s="29" t="s">
        <v>551</v>
      </c>
      <c r="F15" s="163">
        <f t="shared" si="0"/>
        <v>3.5036955043095084</v>
      </c>
      <c r="G15" s="163">
        <f t="shared" si="0"/>
        <v>3.2720784568986874</v>
      </c>
      <c r="J15" s="29" t="s">
        <v>551</v>
      </c>
      <c r="K15" s="163">
        <f t="shared" si="1"/>
        <v>3.2720784568986874</v>
      </c>
    </row>
    <row r="16" spans="1:11" x14ac:dyDescent="0.25">
      <c r="A16" s="202" t="s">
        <v>552</v>
      </c>
      <c r="B16" s="212">
        <v>249737</v>
      </c>
      <c r="C16" s="160">
        <v>223579</v>
      </c>
      <c r="E16" s="29" t="s">
        <v>552</v>
      </c>
      <c r="F16" s="163">
        <f t="shared" si="0"/>
        <v>3.7473015398572334</v>
      </c>
      <c r="G16" s="163">
        <f t="shared" si="0"/>
        <v>3.3548009745441822</v>
      </c>
      <c r="J16" s="29" t="s">
        <v>552</v>
      </c>
      <c r="K16" s="163">
        <f t="shared" si="1"/>
        <v>3.3548009745441822</v>
      </c>
    </row>
    <row r="17" spans="1:11" x14ac:dyDescent="0.25">
      <c r="A17" s="202" t="s">
        <v>553</v>
      </c>
      <c r="B17" s="212">
        <v>273695</v>
      </c>
      <c r="C17" s="160">
        <v>233268</v>
      </c>
      <c r="E17" s="29" t="s">
        <v>553</v>
      </c>
      <c r="F17" s="163">
        <f t="shared" si="0"/>
        <v>4.1067911240674206</v>
      </c>
      <c r="G17" s="163">
        <f t="shared" si="0"/>
        <v>3.5001843363194762</v>
      </c>
      <c r="J17" s="29" t="s">
        <v>553</v>
      </c>
      <c r="K17" s="163">
        <f t="shared" si="1"/>
        <v>3.5001843363194762</v>
      </c>
    </row>
    <row r="18" spans="1:11" x14ac:dyDescent="0.25">
      <c r="A18" s="202" t="s">
        <v>554</v>
      </c>
      <c r="B18" s="212">
        <v>240629</v>
      </c>
      <c r="C18" s="160">
        <v>189863</v>
      </c>
      <c r="E18" s="29" t="s">
        <v>554</v>
      </c>
      <c r="F18" s="163">
        <f t="shared" si="0"/>
        <v>3.6106360780913769</v>
      </c>
      <c r="G18" s="163">
        <f t="shared" si="0"/>
        <v>2.8488926841513829</v>
      </c>
      <c r="J18" s="29" t="s">
        <v>554</v>
      </c>
      <c r="K18" s="163">
        <f t="shared" si="1"/>
        <v>2.8488926841513829</v>
      </c>
    </row>
    <row r="19" spans="1:11" x14ac:dyDescent="0.25">
      <c r="A19" s="202" t="s">
        <v>555</v>
      </c>
      <c r="B19" s="212">
        <v>138553</v>
      </c>
      <c r="C19" s="160">
        <v>98522</v>
      </c>
      <c r="E19" s="29" t="s">
        <v>555</v>
      </c>
      <c r="F19" s="163">
        <f t="shared" si="0"/>
        <v>2.078986574884135</v>
      </c>
      <c r="G19" s="163">
        <f t="shared" si="0"/>
        <v>1.4783217637347064</v>
      </c>
      <c r="J19" s="29" t="s">
        <v>555</v>
      </c>
      <c r="K19" s="163">
        <f t="shared" si="1"/>
        <v>1.4783217637347064</v>
      </c>
    </row>
    <row r="20" spans="1:11" x14ac:dyDescent="0.25">
      <c r="A20" s="202" t="s">
        <v>556</v>
      </c>
      <c r="B20" s="212">
        <v>107313</v>
      </c>
      <c r="C20" s="160">
        <v>69031</v>
      </c>
      <c r="E20" s="29" t="s">
        <v>556</v>
      </c>
      <c r="F20" s="163">
        <f t="shared" si="0"/>
        <v>1.6102306432234683</v>
      </c>
      <c r="G20" s="163">
        <f t="shared" si="0"/>
        <v>1.0358095620508161</v>
      </c>
      <c r="J20" s="29" t="s">
        <v>556</v>
      </c>
      <c r="K20" s="163">
        <f t="shared" si="1"/>
        <v>1.0358095620508161</v>
      </c>
    </row>
    <row r="21" spans="1:11" x14ac:dyDescent="0.25">
      <c r="A21" s="203" t="s">
        <v>557</v>
      </c>
      <c r="B21" s="72">
        <v>75786</v>
      </c>
      <c r="C21" s="111">
        <v>42604</v>
      </c>
      <c r="E21" s="31" t="s">
        <v>557</v>
      </c>
      <c r="F21" s="163">
        <f t="shared" si="0"/>
        <v>1.1371682790280186</v>
      </c>
      <c r="G21" s="163">
        <f t="shared" si="0"/>
        <v>0.63927265404836919</v>
      </c>
      <c r="J21" s="31" t="s">
        <v>557</v>
      </c>
      <c r="K21" s="210">
        <f t="shared" si="1"/>
        <v>0.63927265404836919</v>
      </c>
    </row>
    <row r="22" spans="1:11" x14ac:dyDescent="0.25">
      <c r="A22" s="309" t="s">
        <v>16</v>
      </c>
      <c r="B22" s="121">
        <f>SUM(B4:B21)</f>
        <v>3423627</v>
      </c>
      <c r="C22" s="124">
        <f>SUM(C4:C21)</f>
        <v>3240822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350052</v>
      </c>
      <c r="C3" s="110">
        <v>205415</v>
      </c>
      <c r="E3" s="297" t="s">
        <v>709</v>
      </c>
      <c r="F3" s="71">
        <v>51.79</v>
      </c>
      <c r="G3" s="71">
        <v>54.27</v>
      </c>
      <c r="K3" s="122" t="s">
        <v>16</v>
      </c>
      <c r="L3" s="71">
        <v>2.88</v>
      </c>
      <c r="M3" s="71">
        <v>2.5499999999999998</v>
      </c>
    </row>
    <row r="4" spans="1:16" x14ac:dyDescent="0.25">
      <c r="A4" s="202" t="s">
        <v>704</v>
      </c>
      <c r="B4" s="212">
        <v>396450</v>
      </c>
      <c r="C4" s="160">
        <v>241641</v>
      </c>
      <c r="E4" s="298" t="s">
        <v>710</v>
      </c>
      <c r="F4" s="214">
        <v>40.049999999999997</v>
      </c>
      <c r="G4" s="214">
        <v>36.11</v>
      </c>
      <c r="K4" s="215" t="s">
        <v>212</v>
      </c>
      <c r="L4" s="214">
        <v>2.77</v>
      </c>
      <c r="M4" s="214">
        <v>2.44</v>
      </c>
      <c r="N4" s="211"/>
    </row>
    <row r="5" spans="1:16" x14ac:dyDescent="0.25">
      <c r="A5" s="202" t="s">
        <v>705</v>
      </c>
      <c r="B5" s="212">
        <v>318151</v>
      </c>
      <c r="C5" s="160">
        <v>158491</v>
      </c>
      <c r="E5" s="298" t="s">
        <v>711</v>
      </c>
      <c r="F5" s="214">
        <v>6.73</v>
      </c>
      <c r="G5" s="214">
        <v>7.84</v>
      </c>
      <c r="K5" s="123" t="s">
        <v>213</v>
      </c>
      <c r="L5" s="73">
        <v>3.05</v>
      </c>
      <c r="M5" s="73">
        <v>2.75</v>
      </c>
      <c r="N5" s="211"/>
    </row>
    <row r="6" spans="1:16" x14ac:dyDescent="0.25">
      <c r="A6" s="202" t="s">
        <v>706</v>
      </c>
      <c r="B6" s="212">
        <v>295790</v>
      </c>
      <c r="C6" s="160">
        <v>158337</v>
      </c>
      <c r="E6" s="298" t="s">
        <v>712</v>
      </c>
      <c r="F6" s="214">
        <v>1.07</v>
      </c>
      <c r="G6" s="214">
        <v>1.36</v>
      </c>
      <c r="K6" s="226"/>
      <c r="L6" s="164"/>
      <c r="M6" s="211"/>
    </row>
    <row r="7" spans="1:16" x14ac:dyDescent="0.25">
      <c r="A7" s="202" t="s">
        <v>707</v>
      </c>
      <c r="B7" s="212">
        <v>105726</v>
      </c>
      <c r="C7" s="160">
        <v>91780</v>
      </c>
      <c r="E7" s="299" t="s">
        <v>713</v>
      </c>
      <c r="F7" s="73">
        <v>0.36</v>
      </c>
      <c r="G7" s="73">
        <v>0.42</v>
      </c>
      <c r="K7" s="227"/>
      <c r="L7" s="211"/>
      <c r="M7" s="211"/>
    </row>
    <row r="8" spans="1:16" x14ac:dyDescent="0.25">
      <c r="A8" s="203" t="s">
        <v>708</v>
      </c>
      <c r="B8" s="72">
        <v>67697</v>
      </c>
      <c r="C8" s="111">
        <v>98356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21.531519255361523</v>
      </c>
      <c r="C13" s="301">
        <f>B3/SUM(B3:B8)*100</f>
        <v>22.821550252760019</v>
      </c>
      <c r="E13" s="217" t="s">
        <v>836</v>
      </c>
      <c r="F13" s="289">
        <f>IF(ISBLANK(F3),"",F3)</f>
        <v>51.79</v>
      </c>
      <c r="G13" s="289">
        <f>IF(ISBLANK(G3),"",G3)</f>
        <v>54.27</v>
      </c>
    </row>
    <row r="14" spans="1:16" x14ac:dyDescent="0.25">
      <c r="A14" s="220" t="s">
        <v>825</v>
      </c>
      <c r="B14" s="305">
        <f>C4/SUM(C3:C8)*100</f>
        <v>25.328714282719439</v>
      </c>
      <c r="C14" s="302">
        <f>B4/SUM(B3:B8)*100</f>
        <v>25.846455948563957</v>
      </c>
      <c r="E14" s="286" t="s">
        <v>837</v>
      </c>
      <c r="F14" s="290">
        <f t="shared" ref="F14:G17" si="0">IF(ISBLANK(F4),"",F4)</f>
        <v>40.049999999999997</v>
      </c>
      <c r="G14" s="290">
        <f t="shared" si="0"/>
        <v>36.11</v>
      </c>
    </row>
    <row r="15" spans="1:16" x14ac:dyDescent="0.25">
      <c r="A15" s="220" t="s">
        <v>826</v>
      </c>
      <c r="B15" s="305">
        <f>C5/SUM(C3:C8)*100</f>
        <v>16.612964088803171</v>
      </c>
      <c r="C15" s="302">
        <f>B5/SUM(B3:B8)*100</f>
        <v>20.74177274937967</v>
      </c>
      <c r="E15" s="286" t="s">
        <v>838</v>
      </c>
      <c r="F15" s="290">
        <f t="shared" si="0"/>
        <v>6.73</v>
      </c>
      <c r="G15" s="290">
        <f t="shared" si="0"/>
        <v>7.84</v>
      </c>
    </row>
    <row r="16" spans="1:16" x14ac:dyDescent="0.25">
      <c r="A16" s="220" t="s">
        <v>827</v>
      </c>
      <c r="B16" s="305">
        <f>C6/SUM(C3:C8)*100</f>
        <v>16.596821869562483</v>
      </c>
      <c r="C16" s="302">
        <f>B6/SUM(B3:B8)*100</f>
        <v>19.283953096293942</v>
      </c>
      <c r="E16" s="286" t="s">
        <v>839</v>
      </c>
      <c r="F16" s="290">
        <f t="shared" si="0"/>
        <v>1.07</v>
      </c>
      <c r="G16" s="290">
        <f t="shared" si="0"/>
        <v>1.36</v>
      </c>
    </row>
    <row r="17" spans="1:18" x14ac:dyDescent="0.25">
      <c r="A17" s="220" t="s">
        <v>828</v>
      </c>
      <c r="B17" s="305">
        <f>C7/SUM(C3:C8)*100</f>
        <v>9.6203433890274823</v>
      </c>
      <c r="C17" s="302">
        <f>B7/SUM(B3:B8)*100</f>
        <v>6.8927794214096938</v>
      </c>
      <c r="E17" s="219" t="s">
        <v>840</v>
      </c>
      <c r="F17" s="291">
        <f t="shared" si="0"/>
        <v>0.36</v>
      </c>
      <c r="G17" s="291">
        <f t="shared" si="0"/>
        <v>0.42</v>
      </c>
    </row>
    <row r="18" spans="1:18" x14ac:dyDescent="0.25">
      <c r="A18" s="221" t="s">
        <v>829</v>
      </c>
      <c r="B18" s="306">
        <f>C8/SUM(C3:C8)*100</f>
        <v>10.3096371145259</v>
      </c>
      <c r="C18" s="303">
        <f>B8/SUM(B3:B8)*100</f>
        <v>4.413488531592721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21.531519255361523</v>
      </c>
      <c r="C22" s="301">
        <f>C13</f>
        <v>22.821550252760019</v>
      </c>
    </row>
    <row r="23" spans="1:18" x14ac:dyDescent="0.25">
      <c r="A23" s="220" t="s">
        <v>831</v>
      </c>
      <c r="B23" s="305">
        <f t="shared" ref="B23:C27" si="1">B14</f>
        <v>25.328714282719439</v>
      </c>
      <c r="C23" s="302">
        <f t="shared" si="1"/>
        <v>25.846455948563957</v>
      </c>
    </row>
    <row r="24" spans="1:18" x14ac:dyDescent="0.25">
      <c r="A24" s="307" t="s">
        <v>832</v>
      </c>
      <c r="B24" s="305">
        <f t="shared" si="1"/>
        <v>16.612964088803171</v>
      </c>
      <c r="C24" s="302">
        <f t="shared" si="1"/>
        <v>20.74177274937967</v>
      </c>
    </row>
    <row r="25" spans="1:18" x14ac:dyDescent="0.25">
      <c r="A25" s="220" t="s">
        <v>833</v>
      </c>
      <c r="B25" s="305">
        <f t="shared" si="1"/>
        <v>16.596821869562483</v>
      </c>
      <c r="C25" s="302">
        <f t="shared" si="1"/>
        <v>19.283953096293942</v>
      </c>
    </row>
    <row r="26" spans="1:18" x14ac:dyDescent="0.25">
      <c r="A26" s="220" t="s">
        <v>834</v>
      </c>
      <c r="B26" s="305">
        <f t="shared" si="1"/>
        <v>9.6203433890274823</v>
      </c>
      <c r="C26" s="302">
        <f t="shared" si="1"/>
        <v>6.8927794214096938</v>
      </c>
    </row>
    <row r="27" spans="1:18" x14ac:dyDescent="0.25">
      <c r="A27" s="308" t="s">
        <v>835</v>
      </c>
      <c r="B27" s="306">
        <f t="shared" si="1"/>
        <v>10.3096371145259</v>
      </c>
      <c r="C27" s="303">
        <f t="shared" si="1"/>
        <v>4.413488531592721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528823</v>
      </c>
      <c r="C34" s="110">
        <v>245122</v>
      </c>
      <c r="E34" s="297" t="s">
        <v>709</v>
      </c>
      <c r="F34" s="71">
        <v>54.27</v>
      </c>
      <c r="G34" s="211"/>
      <c r="K34" s="122" t="s">
        <v>16</v>
      </c>
      <c r="L34" s="71">
        <v>2.5499999999999998</v>
      </c>
      <c r="M34" s="211"/>
    </row>
    <row r="35" spans="1:16" x14ac:dyDescent="0.25">
      <c r="A35" s="202" t="s">
        <v>704</v>
      </c>
      <c r="B35" s="212">
        <v>459497</v>
      </c>
      <c r="C35" s="160">
        <v>252449</v>
      </c>
      <c r="E35" s="298" t="s">
        <v>710</v>
      </c>
      <c r="F35" s="214">
        <v>36.11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308956</v>
      </c>
      <c r="C36" s="160">
        <v>150970</v>
      </c>
      <c r="E36" s="298" t="s">
        <v>711</v>
      </c>
      <c r="F36" s="214">
        <v>7.84</v>
      </c>
      <c r="G36" s="211"/>
      <c r="K36" s="123" t="s">
        <v>213</v>
      </c>
      <c r="L36" s="73">
        <v>2.75</v>
      </c>
      <c r="M36" s="211"/>
      <c r="N36" s="288">
        <v>2022</v>
      </c>
    </row>
    <row r="37" spans="1:16" x14ac:dyDescent="0.25">
      <c r="A37" s="202" t="s">
        <v>706</v>
      </c>
      <c r="B37" s="212">
        <v>248449</v>
      </c>
      <c r="C37" s="160">
        <v>127116</v>
      </c>
      <c r="E37" s="298" t="s">
        <v>712</v>
      </c>
      <c r="F37" s="214">
        <v>1.36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84307</v>
      </c>
      <c r="C38" s="160">
        <v>71743</v>
      </c>
      <c r="E38" s="299" t="s">
        <v>713</v>
      </c>
      <c r="F38" s="73">
        <v>0.42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45059</v>
      </c>
      <c r="C39" s="111">
        <v>66853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26.811178087465944</v>
      </c>
      <c r="C44" s="301">
        <f>B34/SUM(B34:B39)*100</f>
        <v>31.569807252262709</v>
      </c>
      <c r="E44" s="217" t="s">
        <v>836</v>
      </c>
      <c r="F44" s="289">
        <f>IF(ISBLANK(F34),"",F34)</f>
        <v>54.27</v>
      </c>
    </row>
    <row r="45" spans="1:16" x14ac:dyDescent="0.25">
      <c r="A45" s="220" t="s">
        <v>825</v>
      </c>
      <c r="B45" s="305">
        <f>C35/SUM(C34:C39)*100</f>
        <v>27.612597388250297</v>
      </c>
      <c r="C45" s="302">
        <f>B35/SUM(B34:B39)*100</f>
        <v>27.431166426182219</v>
      </c>
      <c r="E45" s="286" t="s">
        <v>837</v>
      </c>
      <c r="F45" s="290">
        <f t="shared" ref="F45:F48" si="2">IF(ISBLANK(F35),"",F35)</f>
        <v>36.11</v>
      </c>
    </row>
    <row r="46" spans="1:16" x14ac:dyDescent="0.25">
      <c r="A46" s="220" t="s">
        <v>826</v>
      </c>
      <c r="B46" s="305">
        <f>C36/SUM(C34:C39)*100</f>
        <v>16.512934603441281</v>
      </c>
      <c r="C46" s="302">
        <f>B36/SUM(B34:B39)*100</f>
        <v>18.444132288932362</v>
      </c>
      <c r="E46" s="286" t="s">
        <v>838</v>
      </c>
      <c r="F46" s="290">
        <f t="shared" si="2"/>
        <v>7.84</v>
      </c>
    </row>
    <row r="47" spans="1:16" x14ac:dyDescent="0.25">
      <c r="A47" s="220" t="s">
        <v>827</v>
      </c>
      <c r="B47" s="305">
        <f>C37/SUM(C34:C39)*100</f>
        <v>13.903809995701408</v>
      </c>
      <c r="C47" s="302">
        <f>B37/SUM(B34:B39)*100</f>
        <v>14.831970322806342</v>
      </c>
      <c r="E47" s="286" t="s">
        <v>839</v>
      </c>
      <c r="F47" s="290">
        <f t="shared" si="2"/>
        <v>1.36</v>
      </c>
    </row>
    <row r="48" spans="1:16" x14ac:dyDescent="0.25">
      <c r="A48" s="220" t="s">
        <v>828</v>
      </c>
      <c r="B48" s="305">
        <f>C38/SUM(C34:C39)*100</f>
        <v>7.8471714066018921</v>
      </c>
      <c r="C48" s="302">
        <f>B38/SUM(B34:B39)*100</f>
        <v>5.032980297786807</v>
      </c>
      <c r="E48" s="219" t="s">
        <v>840</v>
      </c>
      <c r="F48" s="291">
        <f t="shared" si="2"/>
        <v>0.42</v>
      </c>
    </row>
    <row r="49" spans="1:3" x14ac:dyDescent="0.25">
      <c r="A49" s="221" t="s">
        <v>829</v>
      </c>
      <c r="B49" s="306">
        <f>C39/SUM(C34:C39)*100</f>
        <v>7.3123085185391794</v>
      </c>
      <c r="C49" s="303">
        <f>B39/SUM(B34:B39)*100</f>
        <v>2.6899434120295553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26.811178087465944</v>
      </c>
      <c r="C53" s="301">
        <f>C44</f>
        <v>31.569807252262709</v>
      </c>
    </row>
    <row r="54" spans="1:3" x14ac:dyDescent="0.25">
      <c r="A54" s="220" t="s">
        <v>831</v>
      </c>
      <c r="B54" s="305">
        <f t="shared" ref="B54:C54" si="3">B45</f>
        <v>27.612597388250297</v>
      </c>
      <c r="C54" s="302">
        <f t="shared" si="3"/>
        <v>27.431166426182219</v>
      </c>
    </row>
    <row r="55" spans="1:3" x14ac:dyDescent="0.25">
      <c r="A55" s="307" t="s">
        <v>832</v>
      </c>
      <c r="B55" s="305">
        <f t="shared" ref="B55:C55" si="4">B46</f>
        <v>16.512934603441281</v>
      </c>
      <c r="C55" s="302">
        <f t="shared" si="4"/>
        <v>18.444132288932362</v>
      </c>
    </row>
    <row r="56" spans="1:3" x14ac:dyDescent="0.25">
      <c r="A56" s="220" t="s">
        <v>833</v>
      </c>
      <c r="B56" s="305">
        <f t="shared" ref="B56:C56" si="5">B47</f>
        <v>13.903809995701408</v>
      </c>
      <c r="C56" s="302">
        <f t="shared" si="5"/>
        <v>14.831970322806342</v>
      </c>
    </row>
    <row r="57" spans="1:3" x14ac:dyDescent="0.25">
      <c r="A57" s="220" t="s">
        <v>834</v>
      </c>
      <c r="B57" s="305">
        <f t="shared" ref="B57:C57" si="6">B48</f>
        <v>7.8471714066018921</v>
      </c>
      <c r="C57" s="302">
        <f t="shared" si="6"/>
        <v>5.032980297786807</v>
      </c>
    </row>
    <row r="58" spans="1:3" x14ac:dyDescent="0.25">
      <c r="A58" s="308" t="s">
        <v>835</v>
      </c>
      <c r="B58" s="306">
        <f t="shared" ref="B58:C58" si="7">B49</f>
        <v>7.3123085185391794</v>
      </c>
      <c r="C58" s="303">
        <f t="shared" si="7"/>
        <v>2.6899434120295553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2024-04-25T06:18:16Z</dcterms:modified>
</cp:coreProperties>
</file>